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7\29 RK\"/>
    </mc:Choice>
  </mc:AlternateContent>
  <bookViews>
    <workbookView xWindow="0" yWindow="0" windowWidth="23040" windowHeight="9396"/>
  </bookViews>
  <sheets>
    <sheet name="tab. č. 6 ÚZ 33457" sheetId="1" r:id="rId1"/>
  </sheets>
  <definedNames>
    <definedName name="_xlnm._FilterDatabase" localSheetId="0" hidden="1">'tab. č. 6 ÚZ 33457'!$A$6:$E$35</definedName>
    <definedName name="_xlnm.Print_Titles" localSheetId="0">'tab. č. 6 ÚZ 33457'!$B:$D,'tab. č. 6 ÚZ 33457'!$2:$7</definedName>
    <definedName name="_xlnm.Print_Area" localSheetId="0">'tab. č. 6 ÚZ 33457'!$B$2:$X$51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0" i="1" l="1"/>
  <c r="W40" i="1"/>
  <c r="V40" i="1"/>
  <c r="U40" i="1"/>
  <c r="T40" i="1"/>
  <c r="R40" i="1"/>
  <c r="R42" i="1" s="1"/>
  <c r="N51" i="1" s="1"/>
  <c r="Q40" i="1"/>
  <c r="P40" i="1"/>
  <c r="P42" i="1" s="1"/>
  <c r="O40" i="1"/>
  <c r="N40" i="1"/>
  <c r="N42" i="1" s="1"/>
  <c r="L51" i="1"/>
  <c r="O51" i="1"/>
  <c r="X42" i="1"/>
  <c r="W42" i="1"/>
  <c r="V42" i="1"/>
  <c r="U42" i="1"/>
  <c r="T42" i="1"/>
  <c r="Q42" i="1"/>
  <c r="O42" i="1"/>
  <c r="O49" i="1"/>
  <c r="N49" i="1"/>
  <c r="X39" i="1"/>
  <c r="W39" i="1"/>
  <c r="V39" i="1"/>
  <c r="U39" i="1"/>
  <c r="T39" i="1"/>
  <c r="X38" i="1"/>
  <c r="W38" i="1"/>
  <c r="V38" i="1"/>
  <c r="U38" i="1"/>
  <c r="T38" i="1"/>
  <c r="X37" i="1"/>
  <c r="W37" i="1"/>
  <c r="V37" i="1"/>
  <c r="U37" i="1"/>
  <c r="T37" i="1"/>
  <c r="X35" i="1" l="1"/>
  <c r="W35" i="1"/>
  <c r="V35" i="1"/>
  <c r="U35" i="1"/>
  <c r="T35" i="1"/>
  <c r="X34" i="1"/>
  <c r="W34" i="1"/>
  <c r="V34" i="1"/>
  <c r="U34" i="1"/>
  <c r="T34" i="1"/>
  <c r="X33" i="1"/>
  <c r="W33" i="1"/>
  <c r="V33" i="1"/>
  <c r="U33" i="1"/>
  <c r="T33" i="1"/>
  <c r="X32" i="1"/>
  <c r="W32" i="1"/>
  <c r="V32" i="1"/>
  <c r="U32" i="1"/>
  <c r="T32" i="1"/>
  <c r="X31" i="1"/>
  <c r="W31" i="1"/>
  <c r="V31" i="1"/>
  <c r="U31" i="1"/>
  <c r="T31" i="1"/>
  <c r="X30" i="1"/>
  <c r="W30" i="1"/>
  <c r="V30" i="1"/>
  <c r="U30" i="1"/>
  <c r="T30" i="1"/>
  <c r="X29" i="1"/>
  <c r="W29" i="1"/>
  <c r="V29" i="1"/>
  <c r="U29" i="1"/>
  <c r="T29" i="1"/>
  <c r="X28" i="1"/>
  <c r="W28" i="1"/>
  <c r="V28" i="1"/>
  <c r="U28" i="1"/>
  <c r="T28" i="1"/>
  <c r="X27" i="1"/>
  <c r="W27" i="1"/>
  <c r="V27" i="1"/>
  <c r="U27" i="1"/>
  <c r="T27" i="1"/>
  <c r="X26" i="1"/>
  <c r="W26" i="1"/>
  <c r="V26" i="1"/>
  <c r="U26" i="1"/>
  <c r="T26" i="1"/>
  <c r="X25" i="1"/>
  <c r="W25" i="1"/>
  <c r="V25" i="1"/>
  <c r="U25" i="1"/>
  <c r="T25" i="1"/>
  <c r="X24" i="1"/>
  <c r="W24" i="1"/>
  <c r="V24" i="1"/>
  <c r="U24" i="1"/>
  <c r="T24" i="1"/>
  <c r="X23" i="1"/>
  <c r="W23" i="1"/>
  <c r="V23" i="1"/>
  <c r="U23" i="1"/>
  <c r="T23" i="1"/>
  <c r="X22" i="1"/>
  <c r="W22" i="1"/>
  <c r="V22" i="1"/>
  <c r="U22" i="1"/>
  <c r="T22" i="1"/>
  <c r="X21" i="1"/>
  <c r="W21" i="1"/>
  <c r="V21" i="1"/>
  <c r="U21" i="1"/>
  <c r="T21" i="1"/>
  <c r="X20" i="1"/>
  <c r="W20" i="1"/>
  <c r="V20" i="1"/>
  <c r="U20" i="1"/>
  <c r="T20" i="1"/>
  <c r="X19" i="1"/>
  <c r="W19" i="1"/>
  <c r="V19" i="1"/>
  <c r="U19" i="1"/>
  <c r="T19" i="1"/>
  <c r="X18" i="1"/>
  <c r="W18" i="1"/>
  <c r="V18" i="1"/>
  <c r="U18" i="1"/>
  <c r="T18" i="1"/>
  <c r="X17" i="1"/>
  <c r="W17" i="1"/>
  <c r="V17" i="1"/>
  <c r="U17" i="1"/>
  <c r="T17" i="1"/>
  <c r="X16" i="1"/>
  <c r="W16" i="1"/>
  <c r="V16" i="1"/>
  <c r="U16" i="1"/>
  <c r="T16" i="1"/>
  <c r="X15" i="1"/>
  <c r="W15" i="1"/>
  <c r="V15" i="1"/>
  <c r="U15" i="1"/>
  <c r="T15" i="1"/>
  <c r="X14" i="1"/>
  <c r="W14" i="1"/>
  <c r="V14" i="1"/>
  <c r="U14" i="1"/>
  <c r="T14" i="1"/>
  <c r="X13" i="1"/>
  <c r="W13" i="1"/>
  <c r="V13" i="1"/>
  <c r="U13" i="1"/>
  <c r="T13" i="1"/>
  <c r="X12" i="1"/>
  <c r="W12" i="1"/>
  <c r="V12" i="1"/>
  <c r="U12" i="1"/>
  <c r="T12" i="1"/>
  <c r="X11" i="1"/>
  <c r="W11" i="1"/>
  <c r="V11" i="1"/>
  <c r="U11" i="1"/>
  <c r="T11" i="1"/>
  <c r="X10" i="1"/>
  <c r="W10" i="1"/>
  <c r="V10" i="1"/>
  <c r="U10" i="1"/>
  <c r="T10" i="1"/>
  <c r="X9" i="1"/>
  <c r="W9" i="1"/>
  <c r="V9" i="1"/>
  <c r="U9" i="1"/>
  <c r="T9" i="1"/>
  <c r="G49" i="1" l="1"/>
  <c r="L49" i="1"/>
  <c r="K40" i="1"/>
  <c r="J40" i="1"/>
  <c r="I40" i="1"/>
  <c r="I42" i="1" s="1"/>
  <c r="H40" i="1"/>
  <c r="G40" i="1"/>
  <c r="G35" i="1"/>
  <c r="G42" i="1" l="1"/>
  <c r="G51" i="1" s="1"/>
  <c r="L34" i="1"/>
  <c r="L15" i="1"/>
  <c r="L33" i="1"/>
  <c r="L27" i="1"/>
  <c r="L26" i="1"/>
  <c r="L16" i="1"/>
  <c r="L25" i="1"/>
  <c r="L21" i="1"/>
  <c r="L20" i="1"/>
  <c r="L38" i="1"/>
  <c r="L12" i="1"/>
  <c r="L11" i="1"/>
  <c r="L39" i="1"/>
  <c r="L10" i="1"/>
  <c r="L24" i="1"/>
  <c r="L29" i="1"/>
  <c r="L14" i="1"/>
  <c r="L32" i="1"/>
  <c r="L18" i="1"/>
  <c r="L19" i="1"/>
  <c r="L37" i="1"/>
  <c r="L13" i="1"/>
  <c r="L31" i="1"/>
  <c r="L22" i="1"/>
  <c r="L30" i="1"/>
  <c r="L28" i="1"/>
  <c r="L9" i="1"/>
  <c r="L23" i="1"/>
  <c r="L17" i="1"/>
  <c r="K35" i="1"/>
  <c r="K42" i="1" s="1"/>
  <c r="J35" i="1"/>
  <c r="J42" i="1" s="1"/>
  <c r="H35" i="1"/>
  <c r="H42" i="1" s="1"/>
  <c r="L40" i="1" l="1"/>
  <c r="L35" i="1"/>
  <c r="L42" i="1" l="1"/>
</calcChain>
</file>

<file path=xl/sharedStrings.xml><?xml version="1.0" encoding="utf-8"?>
<sst xmlns="http://schemas.openxmlformats.org/spreadsheetml/2006/main" count="148" uniqueCount="126">
  <si>
    <t>P.č.</t>
  </si>
  <si>
    <t>Název školy / školského zařízení</t>
  </si>
  <si>
    <t>Sídlo školy dle rejstříku
(ulice a čp., PSČ, obec)</t>
  </si>
  <si>
    <t>IČO</t>
  </si>
  <si>
    <t>závazné ukazatele</t>
  </si>
  <si>
    <t>orientační ukazatele</t>
  </si>
  <si>
    <t>plat v Kč</t>
  </si>
  <si>
    <t>ostatní osobní náklady</t>
  </si>
  <si>
    <t>zákonné odvody</t>
  </si>
  <si>
    <t>FKSP</t>
  </si>
  <si>
    <t>1.</t>
  </si>
  <si>
    <t>Masarykova základní škola, Broumov, Komenského 312, okres Náchod</t>
  </si>
  <si>
    <t>Komenského 312
550 01 Broumov</t>
  </si>
  <si>
    <t>2.</t>
  </si>
  <si>
    <t>Základní škola a Mateřská škola, Bílá Třemešná, okres Trutnov</t>
  </si>
  <si>
    <t>č.p. 313
544 72 Bílá Třemešná</t>
  </si>
  <si>
    <t>3.</t>
  </si>
  <si>
    <t>Základní škola, Chlumec nad Cidlinou, okres Hradec Králové</t>
  </si>
  <si>
    <t>4.</t>
  </si>
  <si>
    <t>Základní škola a Mateřská škola pplk. Jaromíra Brože, Chvaleč, okres Trutnov</t>
  </si>
  <si>
    <t>č.p. 66
542 11 Chvaleč</t>
  </si>
  <si>
    <t>5.</t>
  </si>
  <si>
    <t>Základní škola a mateřská škola, Dolní Branná, okres Trutnov</t>
  </si>
  <si>
    <t>č.p. 193
543 62 Dolní Branná</t>
  </si>
  <si>
    <t>6.</t>
  </si>
  <si>
    <t>Základní škola Strž, Dvůr Králové nad Labem, E. Krásnohorské 2919</t>
  </si>
  <si>
    <t>Elišky Krásnohorské 2919
544 01 Dvůr Králové nad Labem</t>
  </si>
  <si>
    <t>7.</t>
  </si>
  <si>
    <t>Základní škola Karla Klíče Hostinné</t>
  </si>
  <si>
    <t>Horská 130
543 71 Hostinné</t>
  </si>
  <si>
    <t>8.</t>
  </si>
  <si>
    <t>Základní škola Na Habru, Hořice, Jablonského 865, okres Jičín</t>
  </si>
  <si>
    <t>Jablonského 865
508 01 Hořice</t>
  </si>
  <si>
    <t>9.</t>
  </si>
  <si>
    <t>Vyšší odborná škola, Střední škola, Základní škola a Mateřská škola, Hradec Králové, Štefánikova 549</t>
  </si>
  <si>
    <t>Štefánikova 549
Moravské Předměstí
500 11 Hradec Králové</t>
  </si>
  <si>
    <t>10.</t>
  </si>
  <si>
    <t>Základní škola a Mateřská škola Hronov, okres Náchod</t>
  </si>
  <si>
    <t>nám. Čs. armády 15
549 31 Hronov</t>
  </si>
  <si>
    <t>11.</t>
  </si>
  <si>
    <t>Základní škola Jaroměř - Josefov, Vodárenská 370, okres Náchod</t>
  </si>
  <si>
    <t>12.</t>
  </si>
  <si>
    <t>Základní škola a Mateřská škola, Lánov, okres Trutnov</t>
  </si>
  <si>
    <t>Prostřední Lánov 155
543 41 Lánov</t>
  </si>
  <si>
    <t>13.</t>
  </si>
  <si>
    <t>Základní škola K. V. Raise, Lázně Bělohrad, okres Jičín</t>
  </si>
  <si>
    <t>Komenského 95
507 81 Lázně Bělohrad</t>
  </si>
  <si>
    <t>14.</t>
  </si>
  <si>
    <t>Základní škola a mateřská škola, Mladé Buky</t>
  </si>
  <si>
    <t>č.p. 160
542 23 Mladé Buky</t>
  </si>
  <si>
    <t>15.</t>
  </si>
  <si>
    <t>Základní škola a Mateřská škola, Mostek, okres Trutnov</t>
  </si>
  <si>
    <t>č.p. 202
544 75 Mostek</t>
  </si>
  <si>
    <t>16.</t>
  </si>
  <si>
    <t>Základní škola a Mateřská škola, Nechanice, okres Hradec Králové</t>
  </si>
  <si>
    <t>Pražská 2
503 15 Nechanice</t>
  </si>
  <si>
    <t>17.</t>
  </si>
  <si>
    <t>Střední škola a Základní škola, Nové Město nad Metují</t>
  </si>
  <si>
    <t>Husovo náměstí 1218
549 01 Nové Město nad Metují</t>
  </si>
  <si>
    <t>18.</t>
  </si>
  <si>
    <t>Základní škola, Nový Bydžov, Karla IV. 209, okres Hradec Králové</t>
  </si>
  <si>
    <t>Karla IV. 209
504 01 Nový Bydžov</t>
  </si>
  <si>
    <t>19.</t>
  </si>
  <si>
    <t>Základní škola, Nový Bydžov, V. Kl. Klicpery 561, okres Hradec Králové</t>
  </si>
  <si>
    <t>V. Kl. Klicpery 561
504 01 Nový Bydžov</t>
  </si>
  <si>
    <t>20.</t>
  </si>
  <si>
    <t>Základní škola, Nový Bydžov, F. Palackého 1240</t>
  </si>
  <si>
    <t>F. Palackého 1240
504 01 Nový Bydžov</t>
  </si>
  <si>
    <t>21.</t>
  </si>
  <si>
    <t>Základní škola Náchod - Plhov, Příkopy 1186</t>
  </si>
  <si>
    <t>Příkopy 1186
547 01 Náchod</t>
  </si>
  <si>
    <t>22.</t>
  </si>
  <si>
    <t>Základní škola a Mateřská škola Provodov - Šonov, okres Náchod</t>
  </si>
  <si>
    <t>Provodov 6
549 08 Provodov-Šonov</t>
  </si>
  <si>
    <t>23.</t>
  </si>
  <si>
    <t>Základní škola a Základní umělecká škola, Rtyně v Podkrkonoší, okres Trutnov</t>
  </si>
  <si>
    <t>Školní 662
542 33 Rtyně v Podkrkonoší</t>
  </si>
  <si>
    <t>24.</t>
  </si>
  <si>
    <t>Masarykova základní škola, Stará Paka, okres Jičín</t>
  </si>
  <si>
    <t>Revoluční 355
507 91 Stará Paka</t>
  </si>
  <si>
    <t>25.</t>
  </si>
  <si>
    <t>Základní škola a mateřská škola, Svoboda nad Úpou, okres Trutnov</t>
  </si>
  <si>
    <t>Kostelní 560
542 24 Svoboda nad Úpou</t>
  </si>
  <si>
    <t>26.</t>
  </si>
  <si>
    <t>Základní škola, Trutnov 3, Náchodská 18</t>
  </si>
  <si>
    <t>27.</t>
  </si>
  <si>
    <t>Základní škola, Vrchlabí, nám. Míru 283</t>
  </si>
  <si>
    <t>Nám. Míru 283
543 01 Vrchlabí</t>
  </si>
  <si>
    <t>28.</t>
  </si>
  <si>
    <t>Masarykova základní škola a mateřská škola, Železnice</t>
  </si>
  <si>
    <t>Tyršova 336
507 13 Železnice</t>
  </si>
  <si>
    <t>29.</t>
  </si>
  <si>
    <t>Základní škola, Vrchlabí, Školní 1336</t>
  </si>
  <si>
    <t>Školní 1336
543 01 Vrchlabí</t>
  </si>
  <si>
    <t>Sídlo školy dle rejstříku 
(ulice a čp., PSČ, obec)</t>
  </si>
  <si>
    <t>Mateřská škola Začít spolu</t>
  </si>
  <si>
    <t>Počet podp. úvazků</t>
  </si>
  <si>
    <t>ORG</t>
  </si>
  <si>
    <t>ODPA</t>
  </si>
  <si>
    <t>Náchodská 18, Poříčí
541 03 Trutnov</t>
  </si>
  <si>
    <t>Kozelkova 123, Chlumec nad Cidlinou IV 503 51 Chlumec nad Cidlinou</t>
  </si>
  <si>
    <t>Modul B RP č.j. MSMT-33369/2016-1</t>
  </si>
  <si>
    <t>Dotace celkem
Kč</t>
  </si>
  <si>
    <t>Vodárenská 370, Josefov
551 02 Jaroměř</t>
  </si>
  <si>
    <t>školy zřízené obcemi</t>
  </si>
  <si>
    <t>školy zřízené krajem</t>
  </si>
  <si>
    <t>celkem za obecní školství</t>
  </si>
  <si>
    <t>celkem za krajské školy</t>
  </si>
  <si>
    <t>celkem za obecní a krajské školy</t>
  </si>
  <si>
    <t>soukromé školy</t>
  </si>
  <si>
    <t>Kladská 164, Velká Ves
550 01 Broumov</t>
  </si>
  <si>
    <t>OON</t>
  </si>
  <si>
    <t>Dotace celkem Kč</t>
  </si>
  <si>
    <t>celkem za soukromé školy</t>
  </si>
  <si>
    <t>Dotace celkem</t>
  </si>
  <si>
    <t>Rada KHK dne 16.10.2017</t>
  </si>
  <si>
    <t xml:space="preserve">                                                  VRATKY</t>
  </si>
  <si>
    <t>UPRAVENÉ UKAZATELE</t>
  </si>
  <si>
    <t>ZASLANÁ DOTACE = PŮVODNÍ UKAZATELE</t>
  </si>
  <si>
    <t>CELKEM</t>
  </si>
  <si>
    <t xml:space="preserve">CELKEM
</t>
  </si>
  <si>
    <t>v Kč</t>
  </si>
  <si>
    <t xml:space="preserve">Financování asistentů pedagoga pro děti, žáky a studenty se sociálním znevýhodněním na období leden - srpen 2017 - zohlednění vratek, ÚZ 33457
</t>
  </si>
  <si>
    <t>VRATKY</t>
  </si>
  <si>
    <t>Upravené ukazatele</t>
  </si>
  <si>
    <t>tab. č.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</si>
</sst>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2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CC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6" fillId="4" borderId="0" applyNumberFormat="0" applyBorder="0" applyAlignment="0" applyProtection="0"/>
  </cellStyleXfs>
  <cellXfs count="201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1" fillId="2" borderId="0" xfId="0" applyFont="1" applyFill="1"/>
    <xf numFmtId="0" fontId="3" fillId="2" borderId="0" xfId="0" applyFont="1" applyFill="1"/>
    <xf numFmtId="0" fontId="0" fillId="0" borderId="0" xfId="0" applyFont="1"/>
    <xf numFmtId="164" fontId="4" fillId="2" borderId="0" xfId="0" applyNumberFormat="1" applyFont="1" applyFill="1" applyBorder="1"/>
    <xf numFmtId="2" fontId="4" fillId="0" borderId="2" xfId="1" applyNumberFormat="1" applyFont="1" applyFill="1" applyBorder="1" applyAlignment="1">
      <alignment horizontal="center" vertical="center" wrapText="1"/>
    </xf>
    <xf numFmtId="2" fontId="4" fillId="0" borderId="9" xfId="1" applyNumberFormat="1" applyFont="1" applyFill="1" applyBorder="1" applyAlignment="1">
      <alignment horizontal="center" vertical="center" wrapText="1"/>
    </xf>
    <xf numFmtId="4" fontId="4" fillId="3" borderId="13" xfId="0" applyNumberFormat="1" applyFont="1" applyFill="1" applyBorder="1"/>
    <xf numFmtId="164" fontId="4" fillId="3" borderId="13" xfId="0" applyNumberFormat="1" applyFont="1" applyFill="1" applyBorder="1"/>
    <xf numFmtId="0" fontId="0" fillId="2" borderId="0" xfId="0" applyFont="1" applyFill="1"/>
    <xf numFmtId="164" fontId="0" fillId="0" borderId="0" xfId="0" applyNumberFormat="1"/>
    <xf numFmtId="164" fontId="4" fillId="2" borderId="12" xfId="1" applyNumberFormat="1" applyFont="1" applyFill="1" applyBorder="1" applyAlignment="1">
      <alignment horizontal="center" vertical="center" wrapText="1"/>
    </xf>
    <xf numFmtId="4" fontId="4" fillId="2" borderId="7" xfId="1" applyNumberFormat="1" applyFont="1" applyFill="1" applyBorder="1" applyAlignment="1">
      <alignment vertical="center" wrapText="1"/>
    </xf>
    <xf numFmtId="164" fontId="4" fillId="2" borderId="7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left"/>
    </xf>
    <xf numFmtId="0" fontId="1" fillId="2" borderId="0" xfId="0" applyFont="1" applyFill="1" applyBorder="1" applyAlignment="1"/>
    <xf numFmtId="0" fontId="5" fillId="3" borderId="4" xfId="0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vertical="center" wrapText="1"/>
    </xf>
    <xf numFmtId="0" fontId="9" fillId="2" borderId="10" xfId="1" applyFont="1" applyFill="1" applyBorder="1" applyAlignment="1">
      <alignment vertical="center" wrapText="1"/>
    </xf>
    <xf numFmtId="2" fontId="9" fillId="2" borderId="8" xfId="1" applyNumberFormat="1" applyFont="1" applyFill="1" applyBorder="1" applyAlignment="1">
      <alignment vertical="center" wrapText="1"/>
    </xf>
    <xf numFmtId="2" fontId="9" fillId="2" borderId="8" xfId="1" applyNumberFormat="1" applyFont="1" applyFill="1" applyBorder="1" applyAlignment="1">
      <alignment horizontal="left" vertical="center" wrapText="1"/>
    </xf>
    <xf numFmtId="1" fontId="4" fillId="0" borderId="16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2" fillId="2" borderId="0" xfId="0" applyFont="1" applyFill="1" applyBorder="1" applyAlignment="1"/>
    <xf numFmtId="49" fontId="4" fillId="2" borderId="3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9" fontId="4" fillId="2" borderId="10" xfId="1" applyNumberFormat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2" fillId="2" borderId="3" xfId="1" applyNumberFormat="1" applyFont="1" applyFill="1" applyBorder="1" applyAlignment="1">
      <alignment horizontal="center" vertical="center" wrapText="1"/>
    </xf>
    <xf numFmtId="2" fontId="2" fillId="2" borderId="10" xfId="1" applyNumberFormat="1" applyFont="1" applyFill="1" applyBorder="1" applyAlignment="1">
      <alignment horizontal="center" vertical="center" wrapText="1"/>
    </xf>
    <xf numFmtId="2" fontId="2" fillId="2" borderId="8" xfId="1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3" fontId="4" fillId="3" borderId="13" xfId="0" applyNumberFormat="1" applyFont="1" applyFill="1" applyBorder="1" applyAlignment="1">
      <alignment horizontal="center"/>
    </xf>
    <xf numFmtId="3" fontId="2" fillId="3" borderId="14" xfId="0" applyNumberFormat="1" applyFont="1" applyFill="1" applyBorder="1" applyAlignment="1">
      <alignment horizontal="center"/>
    </xf>
    <xf numFmtId="1" fontId="4" fillId="0" borderId="17" xfId="1" applyNumberFormat="1" applyFont="1" applyFill="1" applyBorder="1" applyAlignment="1">
      <alignment horizontal="center" vertical="center" wrapText="1"/>
    </xf>
    <xf numFmtId="1" fontId="4" fillId="0" borderId="18" xfId="1" applyNumberFormat="1" applyFont="1" applyFill="1" applyBorder="1" applyAlignment="1">
      <alignment horizontal="center" vertical="center" wrapText="1"/>
    </xf>
    <xf numFmtId="3" fontId="4" fillId="2" borderId="18" xfId="1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/>
    <xf numFmtId="0" fontId="0" fillId="0" borderId="0" xfId="0" applyFont="1" applyAlignment="1"/>
    <xf numFmtId="0" fontId="1" fillId="0" borderId="0" xfId="0" applyFont="1" applyAlignment="1">
      <alignment horizontal="left"/>
    </xf>
    <xf numFmtId="0" fontId="9" fillId="0" borderId="10" xfId="1" applyFont="1" applyFill="1" applyBorder="1" applyAlignment="1">
      <alignment vertical="center" wrapText="1"/>
    </xf>
    <xf numFmtId="49" fontId="4" fillId="0" borderId="10" xfId="1" applyNumberFormat="1" applyFont="1" applyFill="1" applyBorder="1" applyAlignment="1">
      <alignment horizontal="center" vertical="center" wrapText="1"/>
    </xf>
    <xf numFmtId="2" fontId="2" fillId="0" borderId="10" xfId="1" applyNumberFormat="1" applyFont="1" applyFill="1" applyBorder="1" applyAlignment="1">
      <alignment horizontal="center" vertical="center" wrapText="1"/>
    </xf>
    <xf numFmtId="164" fontId="13" fillId="3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2" fontId="10" fillId="3" borderId="13" xfId="1" applyNumberFormat="1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2" fontId="12" fillId="0" borderId="20" xfId="0" applyNumberFormat="1" applyFont="1" applyFill="1" applyBorder="1" applyAlignment="1">
      <alignment horizontal="center" vertical="center" wrapText="1"/>
    </xf>
    <xf numFmtId="164" fontId="13" fillId="0" borderId="20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/>
    </xf>
    <xf numFmtId="0" fontId="2" fillId="3" borderId="21" xfId="0" applyFont="1" applyFill="1" applyBorder="1" applyAlignment="1"/>
    <xf numFmtId="0" fontId="2" fillId="3" borderId="22" xfId="0" applyFont="1" applyFill="1" applyBorder="1" applyAlignment="1"/>
    <xf numFmtId="0" fontId="7" fillId="3" borderId="19" xfId="0" applyFont="1" applyFill="1" applyBorder="1" applyAlignment="1"/>
    <xf numFmtId="1" fontId="2" fillId="3" borderId="22" xfId="0" applyNumberFormat="1" applyFont="1" applyFill="1" applyBorder="1" applyAlignment="1"/>
    <xf numFmtId="3" fontId="4" fillId="0" borderId="24" xfId="0" applyNumberFormat="1" applyFont="1" applyFill="1" applyBorder="1" applyAlignment="1">
      <alignment horizontal="center" vertical="center"/>
    </xf>
    <xf numFmtId="3" fontId="4" fillId="0" borderId="25" xfId="0" applyNumberFormat="1" applyFont="1" applyFill="1" applyBorder="1" applyAlignment="1">
      <alignment horizontal="center" vertical="center"/>
    </xf>
    <xf numFmtId="3" fontId="4" fillId="3" borderId="26" xfId="0" applyNumberFormat="1" applyFont="1" applyFill="1" applyBorder="1" applyAlignment="1">
      <alignment horizontal="center"/>
    </xf>
    <xf numFmtId="3" fontId="2" fillId="2" borderId="27" xfId="0" applyNumberFormat="1" applyFont="1" applyFill="1" applyBorder="1" applyAlignment="1">
      <alignment horizontal="center" vertical="center"/>
    </xf>
    <xf numFmtId="3" fontId="2" fillId="2" borderId="28" xfId="0" applyNumberFormat="1" applyFont="1" applyFill="1" applyBorder="1" applyAlignment="1">
      <alignment horizontal="center" vertical="center"/>
    </xf>
    <xf numFmtId="3" fontId="2" fillId="3" borderId="23" xfId="0" applyNumberFormat="1" applyFont="1" applyFill="1" applyBorder="1" applyAlignment="1">
      <alignment horizontal="center"/>
    </xf>
    <xf numFmtId="164" fontId="2" fillId="0" borderId="27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4" fillId="2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0" fillId="0" borderId="0" xfId="0" applyBorder="1"/>
    <xf numFmtId="0" fontId="14" fillId="3" borderId="15" xfId="0" applyFont="1" applyFill="1" applyBorder="1" applyAlignment="1">
      <alignment horizontal="center" vertical="center" wrapText="1"/>
    </xf>
    <xf numFmtId="164" fontId="4" fillId="2" borderId="33" xfId="0" applyNumberFormat="1" applyFont="1" applyFill="1" applyBorder="1" applyAlignment="1">
      <alignment vertical="center"/>
    </xf>
    <xf numFmtId="164" fontId="4" fillId="3" borderId="26" xfId="0" applyNumberFormat="1" applyFont="1" applyFill="1" applyBorder="1"/>
    <xf numFmtId="0" fontId="5" fillId="0" borderId="0" xfId="0" applyFont="1" applyFill="1" applyBorder="1" applyAlignment="1">
      <alignment horizontal="left"/>
    </xf>
    <xf numFmtId="49" fontId="4" fillId="2" borderId="11" xfId="1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/>
    <xf numFmtId="0" fontId="4" fillId="3" borderId="22" xfId="0" applyFont="1" applyFill="1" applyBorder="1" applyAlignment="1"/>
    <xf numFmtId="0" fontId="1" fillId="3" borderId="22" xfId="0" applyFont="1" applyFill="1" applyBorder="1" applyAlignment="1"/>
    <xf numFmtId="0" fontId="1" fillId="3" borderId="19" xfId="0" applyFont="1" applyFill="1" applyBorder="1" applyAlignment="1"/>
    <xf numFmtId="2" fontId="8" fillId="0" borderId="0" xfId="0" applyNumberFormat="1" applyFont="1" applyAlignment="1">
      <alignment horizontal="center"/>
    </xf>
    <xf numFmtId="0" fontId="0" fillId="0" borderId="0" xfId="0" applyFont="1" applyAlignment="1">
      <alignment horizontal="right"/>
    </xf>
    <xf numFmtId="164" fontId="13" fillId="7" borderId="29" xfId="0" applyNumberFormat="1" applyFont="1" applyFill="1" applyBorder="1" applyAlignment="1">
      <alignment horizontal="center" vertical="center" wrapText="1"/>
    </xf>
    <xf numFmtId="164" fontId="13" fillId="8" borderId="6" xfId="0" applyNumberFormat="1" applyFont="1" applyFill="1" applyBorder="1" applyAlignment="1">
      <alignment horizontal="center" vertical="center" wrapText="1"/>
    </xf>
    <xf numFmtId="164" fontId="13" fillId="8" borderId="29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3" fontId="2" fillId="2" borderId="40" xfId="0" applyNumberFormat="1" applyFont="1" applyFill="1" applyBorder="1" applyAlignment="1">
      <alignment horizontal="center" vertical="center"/>
    </xf>
    <xf numFmtId="3" fontId="2" fillId="2" borderId="41" xfId="0" applyNumberFormat="1" applyFont="1" applyFill="1" applyBorder="1" applyAlignment="1">
      <alignment horizontal="center" vertical="center"/>
    </xf>
    <xf numFmtId="3" fontId="2" fillId="0" borderId="41" xfId="0" applyNumberFormat="1" applyFont="1" applyFill="1" applyBorder="1" applyAlignment="1">
      <alignment horizontal="center" vertical="center"/>
    </xf>
    <xf numFmtId="3" fontId="2" fillId="2" borderId="42" xfId="0" applyNumberFormat="1" applyFont="1" applyFill="1" applyBorder="1" applyAlignment="1">
      <alignment horizontal="center" vertical="center"/>
    </xf>
    <xf numFmtId="3" fontId="2" fillId="3" borderId="21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center"/>
    </xf>
    <xf numFmtId="164" fontId="2" fillId="3" borderId="0" xfId="0" applyNumberFormat="1" applyFont="1" applyFill="1" applyBorder="1" applyAlignment="1">
      <alignment horizontal="center" vertical="center" wrapText="1"/>
    </xf>
    <xf numFmtId="164" fontId="2" fillId="2" borderId="20" xfId="0" applyNumberFormat="1" applyFont="1" applyFill="1" applyBorder="1" applyAlignment="1">
      <alignment horizontal="center" vertical="center" wrapText="1"/>
    </xf>
    <xf numFmtId="164" fontId="2" fillId="2" borderId="39" xfId="0" applyNumberFormat="1" applyFont="1" applyFill="1" applyBorder="1" applyAlignment="1">
      <alignment horizontal="center" vertical="center" wrapText="1"/>
    </xf>
    <xf numFmtId="164" fontId="13" fillId="7" borderId="5" xfId="0" applyNumberFormat="1" applyFont="1" applyFill="1" applyBorder="1" applyAlignment="1">
      <alignment horizontal="center" vertical="center" wrapText="1"/>
    </xf>
    <xf numFmtId="164" fontId="13" fillId="0" borderId="43" xfId="0" applyNumberFormat="1" applyFont="1" applyFill="1" applyBorder="1" applyAlignment="1">
      <alignment horizontal="center" vertical="center" wrapText="1"/>
    </xf>
    <xf numFmtId="4" fontId="15" fillId="6" borderId="37" xfId="0" applyNumberFormat="1" applyFont="1" applyFill="1" applyBorder="1" applyAlignment="1">
      <alignment horizontal="center"/>
    </xf>
    <xf numFmtId="4" fontId="15" fillId="6" borderId="13" xfId="0" applyNumberFormat="1" applyFont="1" applyFill="1" applyBorder="1" applyAlignment="1">
      <alignment horizontal="center"/>
    </xf>
    <xf numFmtId="4" fontId="4" fillId="3" borderId="13" xfId="0" applyNumberFormat="1" applyFont="1" applyFill="1" applyBorder="1" applyAlignment="1">
      <alignment horizontal="center"/>
    </xf>
    <xf numFmtId="4" fontId="4" fillId="3" borderId="26" xfId="0" applyNumberFormat="1" applyFont="1" applyFill="1" applyBorder="1" applyAlignment="1">
      <alignment horizontal="center"/>
    </xf>
    <xf numFmtId="4" fontId="2" fillId="3" borderId="23" xfId="0" applyNumberFormat="1" applyFont="1" applyFill="1" applyBorder="1" applyAlignment="1">
      <alignment horizontal="center"/>
    </xf>
    <xf numFmtId="4" fontId="4" fillId="0" borderId="9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/>
    </xf>
    <xf numFmtId="4" fontId="2" fillId="2" borderId="28" xfId="0" applyNumberFormat="1" applyFont="1" applyFill="1" applyBorder="1" applyAlignment="1">
      <alignment horizontal="center" vertical="center"/>
    </xf>
    <xf numFmtId="4" fontId="2" fillId="0" borderId="28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horizontal="center" vertical="center"/>
    </xf>
    <xf numFmtId="4" fontId="2" fillId="2" borderId="30" xfId="0" applyNumberFormat="1" applyFont="1" applyFill="1" applyBorder="1" applyAlignment="1">
      <alignment horizontal="center" vertical="center"/>
    </xf>
    <xf numFmtId="4" fontId="2" fillId="2" borderId="31" xfId="0" applyNumberFormat="1" applyFont="1" applyFill="1" applyBorder="1" applyAlignment="1">
      <alignment horizontal="center" vertical="center"/>
    </xf>
    <xf numFmtId="2" fontId="4" fillId="0" borderId="41" xfId="1" applyNumberFormat="1" applyFont="1" applyFill="1" applyBorder="1" applyAlignment="1">
      <alignment horizontal="center" vertical="center" wrapText="1"/>
    </xf>
    <xf numFmtId="2" fontId="4" fillId="0" borderId="45" xfId="1" applyNumberFormat="1" applyFont="1" applyFill="1" applyBorder="1" applyAlignment="1">
      <alignment horizontal="center" vertical="center" wrapText="1"/>
    </xf>
    <xf numFmtId="1" fontId="4" fillId="0" borderId="9" xfId="1" applyNumberFormat="1" applyFont="1" applyFill="1" applyBorder="1" applyAlignment="1">
      <alignment horizontal="center" vertical="center" wrapText="1"/>
    </xf>
    <xf numFmtId="1" fontId="2" fillId="3" borderId="44" xfId="0" applyNumberFormat="1" applyFont="1" applyFill="1" applyBorder="1" applyAlignment="1"/>
    <xf numFmtId="4" fontId="15" fillId="5" borderId="14" xfId="0" applyNumberFormat="1" applyFont="1" applyFill="1" applyBorder="1" applyAlignment="1">
      <alignment horizontal="center"/>
    </xf>
    <xf numFmtId="0" fontId="8" fillId="5" borderId="0" xfId="0" applyFont="1" applyFill="1"/>
    <xf numFmtId="4" fontId="2" fillId="5" borderId="14" xfId="0" applyNumberFormat="1" applyFont="1" applyFill="1" applyBorder="1" applyAlignment="1">
      <alignment horizontal="center"/>
    </xf>
    <xf numFmtId="4" fontId="2" fillId="3" borderId="14" xfId="0" applyNumberFormat="1" applyFont="1" applyFill="1" applyBorder="1" applyAlignment="1">
      <alignment horizontal="center"/>
    </xf>
    <xf numFmtId="4" fontId="9" fillId="2" borderId="2" xfId="0" applyNumberFormat="1" applyFont="1" applyFill="1" applyBorder="1" applyAlignment="1">
      <alignment horizontal="center" vertical="center"/>
    </xf>
    <xf numFmtId="4" fontId="9" fillId="2" borderId="16" xfId="0" applyNumberFormat="1" applyFont="1" applyFill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center" vertical="center"/>
    </xf>
    <xf numFmtId="4" fontId="9" fillId="2" borderId="24" xfId="0" applyNumberFormat="1" applyFont="1" applyFill="1" applyBorder="1" applyAlignment="1">
      <alignment horizontal="center" vertical="center"/>
    </xf>
    <xf numFmtId="4" fontId="15" fillId="2" borderId="27" xfId="0" applyNumberFormat="1" applyFont="1" applyFill="1" applyBorder="1" applyAlignment="1">
      <alignment horizontal="center" vertical="center"/>
    </xf>
    <xf numFmtId="4" fontId="9" fillId="2" borderId="9" xfId="0" applyNumberFormat="1" applyFont="1" applyFill="1" applyBorder="1" applyAlignment="1">
      <alignment horizontal="center" vertical="center"/>
    </xf>
    <xf numFmtId="4" fontId="9" fillId="2" borderId="17" xfId="0" applyNumberFormat="1" applyFont="1" applyFill="1" applyBorder="1" applyAlignment="1">
      <alignment horizontal="center" vertical="center"/>
    </xf>
    <xf numFmtId="4" fontId="9" fillId="2" borderId="10" xfId="0" applyNumberFormat="1" applyFont="1" applyFill="1" applyBorder="1" applyAlignment="1">
      <alignment horizontal="center" vertical="center"/>
    </xf>
    <xf numFmtId="4" fontId="9" fillId="2" borderId="25" xfId="0" applyNumberFormat="1" applyFont="1" applyFill="1" applyBorder="1" applyAlignment="1">
      <alignment horizontal="center" vertical="center"/>
    </xf>
    <xf numFmtId="4" fontId="15" fillId="2" borderId="28" xfId="0" applyNumberFormat="1" applyFont="1" applyFill="1" applyBorder="1" applyAlignment="1">
      <alignment horizontal="center" vertical="center"/>
    </xf>
    <xf numFmtId="4" fontId="15" fillId="5" borderId="28" xfId="0" applyNumberFormat="1" applyFont="1" applyFill="1" applyBorder="1" applyAlignment="1">
      <alignment horizontal="center" vertical="center"/>
    </xf>
    <xf numFmtId="4" fontId="9" fillId="2" borderId="35" xfId="0" applyNumberFormat="1" applyFont="1" applyFill="1" applyBorder="1" applyAlignment="1">
      <alignment horizontal="center" vertical="center"/>
    </xf>
    <xf numFmtId="4" fontId="9" fillId="2" borderId="8" xfId="0" applyNumberFormat="1" applyFont="1" applyFill="1" applyBorder="1" applyAlignment="1">
      <alignment horizontal="center" vertical="center"/>
    </xf>
    <xf numFmtId="4" fontId="9" fillId="2" borderId="36" xfId="0" applyNumberFormat="1" applyFont="1" applyFill="1" applyBorder="1" applyAlignment="1">
      <alignment horizontal="center" vertical="center"/>
    </xf>
    <xf numFmtId="4" fontId="15" fillId="5" borderId="31" xfId="0" applyNumberFormat="1" applyFont="1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" fontId="9" fillId="2" borderId="29" xfId="0" applyNumberFormat="1" applyFont="1" applyFill="1" applyBorder="1" applyAlignment="1">
      <alignment horizontal="center" vertical="center"/>
    </xf>
    <xf numFmtId="4" fontId="15" fillId="2" borderId="30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2" fillId="5" borderId="23" xfId="0" applyNumberFormat="1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2" fillId="2" borderId="27" xfId="0" applyNumberFormat="1" applyFont="1" applyFill="1" applyBorder="1" applyAlignment="1">
      <alignment horizontal="center" vertical="center"/>
    </xf>
    <xf numFmtId="4" fontId="15" fillId="5" borderId="30" xfId="0" applyNumberFormat="1" applyFont="1" applyFill="1" applyBorder="1" applyAlignment="1">
      <alignment horizontal="center" vertical="center"/>
    </xf>
    <xf numFmtId="0" fontId="7" fillId="0" borderId="0" xfId="0" applyFont="1" applyAlignment="1"/>
    <xf numFmtId="4" fontId="2" fillId="3" borderId="26" xfId="0" applyNumberFormat="1" applyFont="1" applyFill="1" applyBorder="1" applyAlignment="1">
      <alignment horizontal="center"/>
    </xf>
    <xf numFmtId="4" fontId="2" fillId="3" borderId="13" xfId="0" applyNumberFormat="1" applyFont="1" applyFill="1" applyBorder="1" applyAlignment="1">
      <alignment horizontal="center"/>
    </xf>
    <xf numFmtId="4" fontId="7" fillId="0" borderId="0" xfId="0" applyNumberFormat="1" applyFont="1"/>
    <xf numFmtId="4" fontId="7" fillId="5" borderId="0" xfId="0" applyNumberFormat="1" applyFont="1" applyFill="1"/>
    <xf numFmtId="164" fontId="2" fillId="5" borderId="27" xfId="0" applyNumberFormat="1" applyFont="1" applyFill="1" applyBorder="1" applyAlignment="1">
      <alignment horizontal="center" vertical="center" wrapText="1"/>
    </xf>
    <xf numFmtId="164" fontId="2" fillId="5" borderId="30" xfId="0" applyNumberFormat="1" applyFont="1" applyFill="1" applyBorder="1" applyAlignment="1">
      <alignment horizontal="center" vertical="center" wrapText="1"/>
    </xf>
    <xf numFmtId="164" fontId="2" fillId="3" borderId="27" xfId="0" applyNumberFormat="1" applyFont="1" applyFill="1" applyBorder="1" applyAlignment="1">
      <alignment horizontal="center" vertical="center" wrapText="1"/>
    </xf>
    <xf numFmtId="164" fontId="2" fillId="3" borderId="30" xfId="0" applyNumberFormat="1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8" xfId="0" applyBorder="1" applyAlignment="1">
      <alignment horizontal="center"/>
    </xf>
    <xf numFmtId="0" fontId="7" fillId="0" borderId="0" xfId="0" applyFont="1" applyAlignment="1">
      <alignment wrapText="1"/>
    </xf>
    <xf numFmtId="0" fontId="0" fillId="0" borderId="0" xfId="0" applyAlignment="1"/>
    <xf numFmtId="0" fontId="13" fillId="5" borderId="21" xfId="0" applyFont="1" applyFill="1" applyBorder="1" applyAlignment="1">
      <alignment horizontal="left" vertical="top"/>
    </xf>
    <xf numFmtId="0" fontId="8" fillId="5" borderId="22" xfId="0" applyFont="1" applyFill="1" applyBorder="1" applyAlignment="1">
      <alignment horizontal="left" vertical="top"/>
    </xf>
    <xf numFmtId="0" fontId="8" fillId="5" borderId="38" xfId="0" applyFont="1" applyFill="1" applyBorder="1" applyAlignment="1">
      <alignment horizontal="left" vertical="top"/>
    </xf>
    <xf numFmtId="0" fontId="3" fillId="3" borderId="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4" fontId="13" fillId="3" borderId="3" xfId="0" applyNumberFormat="1" applyFont="1" applyFill="1" applyBorder="1" applyAlignment="1">
      <alignment horizontal="center" vertical="center" wrapText="1"/>
    </xf>
    <xf numFmtId="4" fontId="13" fillId="3" borderId="6" xfId="0" applyNumberFormat="1" applyFont="1" applyFill="1" applyBorder="1" applyAlignment="1">
      <alignment horizontal="center" vertical="center" wrapText="1"/>
    </xf>
    <xf numFmtId="164" fontId="13" fillId="3" borderId="4" xfId="0" applyNumberFormat="1" applyFont="1" applyFill="1" applyBorder="1" applyAlignment="1">
      <alignment horizontal="center" vertical="center" wrapText="1"/>
    </xf>
    <xf numFmtId="164" fontId="13" fillId="3" borderId="15" xfId="0" applyNumberFormat="1" applyFont="1" applyFill="1" applyBorder="1" applyAlignment="1">
      <alignment horizontal="center" vertical="center" wrapText="1"/>
    </xf>
    <xf numFmtId="164" fontId="13" fillId="3" borderId="34" xfId="0" applyNumberFormat="1" applyFont="1" applyFill="1" applyBorder="1" applyAlignment="1">
      <alignment horizontal="center" vertical="center" wrapText="1"/>
    </xf>
    <xf numFmtId="164" fontId="13" fillId="3" borderId="32" xfId="0" applyNumberFormat="1" applyFont="1" applyFill="1" applyBorder="1" applyAlignment="1">
      <alignment horizontal="center" vertical="center" wrapText="1"/>
    </xf>
    <xf numFmtId="164" fontId="13" fillId="3" borderId="3" xfId="0" applyNumberFormat="1" applyFont="1" applyFill="1" applyBorder="1" applyAlignment="1">
      <alignment horizontal="center" vertical="center" wrapText="1"/>
    </xf>
    <xf numFmtId="164" fontId="13" fillId="3" borderId="24" xfId="0" applyNumberFormat="1" applyFont="1" applyFill="1" applyBorder="1" applyAlignment="1">
      <alignment horizontal="center" vertical="center" wrapText="1"/>
    </xf>
    <xf numFmtId="164" fontId="2" fillId="7" borderId="27" xfId="0" applyNumberFormat="1" applyFont="1" applyFill="1" applyBorder="1" applyAlignment="1">
      <alignment horizontal="center" vertical="center" wrapText="1"/>
    </xf>
    <xf numFmtId="164" fontId="2" fillId="7" borderId="30" xfId="0" applyNumberFormat="1" applyFont="1" applyFill="1" applyBorder="1" applyAlignment="1">
      <alignment horizontal="center" vertical="center" wrapText="1"/>
    </xf>
    <xf numFmtId="164" fontId="13" fillId="3" borderId="2" xfId="0" applyNumberFormat="1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164" fontId="13" fillId="8" borderId="3" xfId="0" applyNumberFormat="1" applyFont="1" applyFill="1" applyBorder="1" applyAlignment="1">
      <alignment horizontal="center" vertical="center" wrapText="1"/>
    </xf>
    <xf numFmtId="164" fontId="13" fillId="8" borderId="24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12" fillId="8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2" fontId="12" fillId="3" borderId="3" xfId="0" applyNumberFormat="1" applyFont="1" applyFill="1" applyBorder="1" applyAlignment="1">
      <alignment horizontal="center" vertical="center" wrapText="1"/>
    </xf>
    <xf numFmtId="2" fontId="12" fillId="3" borderId="6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</cellXfs>
  <cellStyles count="2">
    <cellStyle name="Neutrální 2" xfId="1"/>
    <cellStyle name="Normální" xfId="0" builtinId="0"/>
  </cellStyles>
  <dxfs count="0"/>
  <tableStyles count="0" defaultTableStyle="TableStyleMedium2" defaultPivotStyle="PivotStyleLight16"/>
  <colors>
    <mruColors>
      <color rgb="FFD9E1F2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tabSelected="1" zoomScale="90" zoomScaleNormal="90" workbookViewId="0">
      <pane xSplit="6" ySplit="7" topLeftCell="G8" activePane="bottomRight" state="frozen"/>
      <selection pane="topRight" activeCell="G1" sqref="G1"/>
      <selection pane="bottomLeft" activeCell="A7" sqref="A7"/>
      <selection pane="bottomRight" activeCell="U36" sqref="U36"/>
    </sheetView>
  </sheetViews>
  <sheetFormatPr defaultRowHeight="14.4" x14ac:dyDescent="0.3"/>
  <cols>
    <col min="1" max="1" width="4.6640625" hidden="1" customWidth="1"/>
    <col min="2" max="2" width="6.109375" customWidth="1"/>
    <col min="3" max="3" width="6.44140625" customWidth="1"/>
    <col min="4" max="4" width="32.6640625" style="12" customWidth="1"/>
    <col min="5" max="5" width="34.109375" hidden="1" customWidth="1"/>
    <col min="6" max="6" width="12" style="33" hidden="1" customWidth="1"/>
    <col min="7" max="7" width="11.44140625" style="33" hidden="1" customWidth="1"/>
    <col min="8" max="8" width="12.5546875" style="13" customWidth="1"/>
    <col min="9" max="9" width="10.33203125" style="13" customWidth="1"/>
    <col min="10" max="10" width="12.5546875" style="13" customWidth="1"/>
    <col min="11" max="11" width="10.109375" style="13" customWidth="1"/>
    <col min="12" max="12" width="15.44140625" style="13" customWidth="1"/>
    <col min="13" max="13" width="1.44140625" style="13" customWidth="1"/>
    <col min="14" max="14" width="14" customWidth="1"/>
    <col min="15" max="15" width="16.33203125" customWidth="1"/>
    <col min="16" max="16" width="13.109375" customWidth="1"/>
    <col min="17" max="17" width="10.44140625" customWidth="1"/>
    <col min="18" max="18" width="12.109375" customWidth="1"/>
    <col min="19" max="19" width="1.5546875" customWidth="1"/>
    <col min="20" max="20" width="13.6640625" customWidth="1"/>
    <col min="21" max="21" width="11.33203125" bestFit="1" customWidth="1"/>
    <col min="22" max="22" width="13.88671875" customWidth="1"/>
    <col min="23" max="23" width="12.44140625" customWidth="1"/>
    <col min="24" max="24" width="14" customWidth="1"/>
  </cols>
  <sheetData>
    <row r="1" spans="1:24" ht="15.6" x14ac:dyDescent="0.3">
      <c r="B1" s="166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</row>
    <row r="2" spans="1:24" ht="15.6" x14ac:dyDescent="0.3">
      <c r="A2" s="46"/>
      <c r="B2" s="154" t="s">
        <v>122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X2" s="3" t="s">
        <v>125</v>
      </c>
    </row>
    <row r="3" spans="1:24" ht="15.6" x14ac:dyDescent="0.3">
      <c r="A3" s="46"/>
      <c r="B3" s="48" t="s">
        <v>101</v>
      </c>
      <c r="C3" s="45"/>
      <c r="D3" s="4"/>
      <c r="E3" s="1"/>
      <c r="F3" s="28"/>
      <c r="G3" s="28"/>
      <c r="H3" s="2"/>
      <c r="I3" s="2"/>
      <c r="J3" s="2"/>
      <c r="K3" s="2"/>
      <c r="L3" s="3"/>
      <c r="M3" s="3"/>
    </row>
    <row r="4" spans="1:24" s="6" customFormat="1" ht="16.2" thickBot="1" x14ac:dyDescent="0.35">
      <c r="A4" s="47"/>
      <c r="B4" s="17"/>
      <c r="C4" s="26"/>
      <c r="D4" s="18"/>
      <c r="E4" s="18"/>
      <c r="F4" s="29"/>
      <c r="G4" s="29"/>
      <c r="H4" s="18"/>
      <c r="I4" s="18"/>
      <c r="J4" s="18"/>
      <c r="K4" s="18"/>
      <c r="L4" s="18"/>
      <c r="M4" s="18"/>
      <c r="N4" s="5"/>
      <c r="X4" s="87" t="s">
        <v>121</v>
      </c>
    </row>
    <row r="5" spans="1:24" s="6" customFormat="1" ht="16.2" thickBot="1" x14ac:dyDescent="0.35">
      <c r="A5" s="47"/>
      <c r="B5" s="53" t="s">
        <v>115</v>
      </c>
      <c r="C5" s="25"/>
      <c r="D5" s="25"/>
      <c r="E5" s="25"/>
      <c r="F5" s="30"/>
      <c r="G5" s="30"/>
      <c r="H5" s="163" t="s">
        <v>118</v>
      </c>
      <c r="I5" s="164"/>
      <c r="J5" s="164"/>
      <c r="K5" s="164"/>
      <c r="L5" s="165"/>
      <c r="M5" s="7"/>
      <c r="N5" s="168" t="s">
        <v>116</v>
      </c>
      <c r="O5" s="169"/>
      <c r="P5" s="169"/>
      <c r="Q5" s="169"/>
      <c r="R5" s="170"/>
      <c r="T5" s="184" t="s">
        <v>117</v>
      </c>
      <c r="U5" s="185"/>
      <c r="V5" s="185"/>
      <c r="W5" s="185"/>
      <c r="X5" s="186"/>
    </row>
    <row r="6" spans="1:24" ht="15" customHeight="1" x14ac:dyDescent="0.3">
      <c r="A6" s="199" t="s">
        <v>0</v>
      </c>
      <c r="B6" s="19"/>
      <c r="C6" s="19"/>
      <c r="D6" s="193" t="s">
        <v>1</v>
      </c>
      <c r="E6" s="195" t="s">
        <v>2</v>
      </c>
      <c r="F6" s="195" t="s">
        <v>3</v>
      </c>
      <c r="G6" s="197" t="s">
        <v>96</v>
      </c>
      <c r="H6" s="179" t="s">
        <v>4</v>
      </c>
      <c r="I6" s="179"/>
      <c r="J6" s="179" t="s">
        <v>5</v>
      </c>
      <c r="K6" s="180"/>
      <c r="L6" s="181" t="s">
        <v>102</v>
      </c>
      <c r="M6" s="100"/>
      <c r="N6" s="187" t="s">
        <v>4</v>
      </c>
      <c r="O6" s="187"/>
      <c r="P6" s="187" t="s">
        <v>5</v>
      </c>
      <c r="Q6" s="188"/>
      <c r="R6" s="189" t="s">
        <v>119</v>
      </c>
      <c r="T6" s="183" t="s">
        <v>4</v>
      </c>
      <c r="U6" s="179"/>
      <c r="V6" s="179" t="s">
        <v>5</v>
      </c>
      <c r="W6" s="180"/>
      <c r="X6" s="181" t="s">
        <v>120</v>
      </c>
    </row>
    <row r="7" spans="1:24" ht="43.8" thickBot="1" x14ac:dyDescent="0.35">
      <c r="A7" s="200"/>
      <c r="B7" s="77" t="s">
        <v>97</v>
      </c>
      <c r="C7" s="77" t="s">
        <v>98</v>
      </c>
      <c r="D7" s="194"/>
      <c r="E7" s="196"/>
      <c r="F7" s="196"/>
      <c r="G7" s="198"/>
      <c r="H7" s="52" t="s">
        <v>6</v>
      </c>
      <c r="I7" s="52" t="s">
        <v>7</v>
      </c>
      <c r="J7" s="52" t="s">
        <v>8</v>
      </c>
      <c r="K7" s="88" t="s">
        <v>9</v>
      </c>
      <c r="L7" s="182"/>
      <c r="M7" s="101"/>
      <c r="N7" s="89" t="s">
        <v>6</v>
      </c>
      <c r="O7" s="89" t="s">
        <v>7</v>
      </c>
      <c r="P7" s="89" t="s">
        <v>8</v>
      </c>
      <c r="Q7" s="90" t="s">
        <v>9</v>
      </c>
      <c r="R7" s="190"/>
      <c r="T7" s="102" t="s">
        <v>6</v>
      </c>
      <c r="U7" s="52" t="s">
        <v>7</v>
      </c>
      <c r="V7" s="52" t="s">
        <v>8</v>
      </c>
      <c r="W7" s="88" t="s">
        <v>9</v>
      </c>
      <c r="X7" s="182"/>
    </row>
    <row r="8" spans="1:24" ht="23.25" customHeight="1" thickBot="1" x14ac:dyDescent="0.35">
      <c r="A8" s="55"/>
      <c r="B8" s="61" t="s">
        <v>104</v>
      </c>
      <c r="C8" s="56"/>
      <c r="D8" s="57"/>
      <c r="E8" s="58"/>
      <c r="F8" s="58"/>
      <c r="G8" s="59"/>
      <c r="H8" s="60"/>
      <c r="I8" s="60"/>
      <c r="J8" s="60"/>
      <c r="K8" s="60"/>
      <c r="L8" s="72"/>
      <c r="M8" s="91"/>
      <c r="N8" s="5"/>
      <c r="T8" s="103"/>
      <c r="U8" s="60"/>
      <c r="V8" s="60"/>
      <c r="W8" s="60"/>
      <c r="X8" s="72"/>
    </row>
    <row r="9" spans="1:24" ht="27.6" x14ac:dyDescent="0.3">
      <c r="A9" s="120" t="s">
        <v>16</v>
      </c>
      <c r="B9" s="122">
        <v>7074</v>
      </c>
      <c r="C9" s="42">
        <v>3113</v>
      </c>
      <c r="D9" s="21" t="s">
        <v>17</v>
      </c>
      <c r="E9" s="21" t="s">
        <v>100</v>
      </c>
      <c r="F9" s="31">
        <v>62695398</v>
      </c>
      <c r="G9" s="35">
        <v>2.64</v>
      </c>
      <c r="H9" s="111">
        <v>234416</v>
      </c>
      <c r="I9" s="111">
        <v>0</v>
      </c>
      <c r="J9" s="111">
        <v>79704</v>
      </c>
      <c r="K9" s="112">
        <v>4696</v>
      </c>
      <c r="L9" s="113">
        <f t="shared" ref="L9:L15" si="0">H9+J9+K9</f>
        <v>318816</v>
      </c>
      <c r="M9" s="92"/>
      <c r="N9" s="128">
        <v>0</v>
      </c>
      <c r="O9" s="129">
        <v>0</v>
      </c>
      <c r="P9" s="130">
        <v>0</v>
      </c>
      <c r="Q9" s="131">
        <v>0</v>
      </c>
      <c r="R9" s="132">
        <v>0</v>
      </c>
      <c r="T9" s="109">
        <f>H9-N9</f>
        <v>234416</v>
      </c>
      <c r="U9" s="111">
        <f>I9-O9</f>
        <v>0</v>
      </c>
      <c r="V9" s="111">
        <f>J9-P9</f>
        <v>79704</v>
      </c>
      <c r="W9" s="112">
        <f>K9-Q9</f>
        <v>4696</v>
      </c>
      <c r="X9" s="113">
        <f>L9-R9</f>
        <v>318816</v>
      </c>
    </row>
    <row r="10" spans="1:24" ht="27.6" x14ac:dyDescent="0.3">
      <c r="A10" s="120" t="s">
        <v>53</v>
      </c>
      <c r="B10" s="122">
        <v>7076</v>
      </c>
      <c r="C10" s="42">
        <v>3113</v>
      </c>
      <c r="D10" s="21" t="s">
        <v>54</v>
      </c>
      <c r="E10" s="21" t="s">
        <v>55</v>
      </c>
      <c r="F10" s="31">
        <v>62060449</v>
      </c>
      <c r="G10" s="35">
        <v>4</v>
      </c>
      <c r="H10" s="111">
        <v>355168</v>
      </c>
      <c r="I10" s="111">
        <v>0</v>
      </c>
      <c r="J10" s="111">
        <v>120760</v>
      </c>
      <c r="K10" s="112">
        <v>7104</v>
      </c>
      <c r="L10" s="113">
        <f t="shared" si="0"/>
        <v>483032</v>
      </c>
      <c r="M10" s="93"/>
      <c r="N10" s="133">
        <v>0</v>
      </c>
      <c r="O10" s="134">
        <v>0</v>
      </c>
      <c r="P10" s="135">
        <v>0</v>
      </c>
      <c r="Q10" s="136">
        <v>0</v>
      </c>
      <c r="R10" s="137">
        <v>0</v>
      </c>
      <c r="T10" s="109">
        <f t="shared" ref="T10:T34" si="1">H10-N10</f>
        <v>355168</v>
      </c>
      <c r="U10" s="111">
        <f t="shared" ref="U10:U34" si="2">I10-O10</f>
        <v>0</v>
      </c>
      <c r="V10" s="111">
        <f t="shared" ref="V10:V34" si="3">J10-P10</f>
        <v>120760</v>
      </c>
      <c r="W10" s="112">
        <f t="shared" ref="W10:W34" si="4">K10-Q10</f>
        <v>7104</v>
      </c>
      <c r="X10" s="113">
        <f t="shared" ref="X10:X34" si="5">L10-R10</f>
        <v>483032</v>
      </c>
    </row>
    <row r="11" spans="1:24" ht="27.6" x14ac:dyDescent="0.3">
      <c r="A11" s="120" t="s">
        <v>59</v>
      </c>
      <c r="B11" s="122">
        <v>7084</v>
      </c>
      <c r="C11" s="42">
        <v>3113</v>
      </c>
      <c r="D11" s="21" t="s">
        <v>60</v>
      </c>
      <c r="E11" s="21" t="s">
        <v>61</v>
      </c>
      <c r="F11" s="31">
        <v>62690957</v>
      </c>
      <c r="G11" s="35">
        <v>1.5</v>
      </c>
      <c r="H11" s="111">
        <v>133192</v>
      </c>
      <c r="I11" s="111">
        <v>0</v>
      </c>
      <c r="J11" s="111">
        <v>45288</v>
      </c>
      <c r="K11" s="112">
        <v>2664</v>
      </c>
      <c r="L11" s="113">
        <f t="shared" si="0"/>
        <v>181144</v>
      </c>
      <c r="M11" s="93"/>
      <c r="N11" s="133">
        <v>0</v>
      </c>
      <c r="O11" s="134">
        <v>0</v>
      </c>
      <c r="P11" s="135">
        <v>0</v>
      </c>
      <c r="Q11" s="136">
        <v>0</v>
      </c>
      <c r="R11" s="137">
        <v>0</v>
      </c>
      <c r="T11" s="109">
        <f t="shared" si="1"/>
        <v>133192</v>
      </c>
      <c r="U11" s="111">
        <f t="shared" si="2"/>
        <v>0</v>
      </c>
      <c r="V11" s="111">
        <f t="shared" si="3"/>
        <v>45288</v>
      </c>
      <c r="W11" s="112">
        <f t="shared" si="4"/>
        <v>2664</v>
      </c>
      <c r="X11" s="113">
        <f t="shared" si="5"/>
        <v>181144</v>
      </c>
    </row>
    <row r="12" spans="1:24" ht="27.6" x14ac:dyDescent="0.3">
      <c r="A12" s="120" t="s">
        <v>62</v>
      </c>
      <c r="B12" s="122">
        <v>7085</v>
      </c>
      <c r="C12" s="42">
        <v>3113</v>
      </c>
      <c r="D12" s="21" t="s">
        <v>63</v>
      </c>
      <c r="E12" s="21" t="s">
        <v>64</v>
      </c>
      <c r="F12" s="31">
        <v>62690965</v>
      </c>
      <c r="G12" s="35">
        <v>1.5</v>
      </c>
      <c r="H12" s="111">
        <v>133192</v>
      </c>
      <c r="I12" s="111">
        <v>0</v>
      </c>
      <c r="J12" s="111">
        <v>45288</v>
      </c>
      <c r="K12" s="112">
        <v>2664</v>
      </c>
      <c r="L12" s="113">
        <f t="shared" si="0"/>
        <v>181144</v>
      </c>
      <c r="M12" s="93"/>
      <c r="N12" s="133">
        <v>0</v>
      </c>
      <c r="O12" s="134">
        <v>0</v>
      </c>
      <c r="P12" s="135">
        <v>0</v>
      </c>
      <c r="Q12" s="136">
        <v>0</v>
      </c>
      <c r="R12" s="137">
        <v>0</v>
      </c>
      <c r="T12" s="109">
        <f t="shared" si="1"/>
        <v>133192</v>
      </c>
      <c r="U12" s="111">
        <f t="shared" si="2"/>
        <v>0</v>
      </c>
      <c r="V12" s="111">
        <f t="shared" si="3"/>
        <v>45288</v>
      </c>
      <c r="W12" s="112">
        <f t="shared" si="4"/>
        <v>2664</v>
      </c>
      <c r="X12" s="113">
        <f t="shared" si="5"/>
        <v>181144</v>
      </c>
    </row>
    <row r="13" spans="1:24" ht="27.6" x14ac:dyDescent="0.3">
      <c r="A13" s="120" t="s">
        <v>30</v>
      </c>
      <c r="B13" s="122">
        <v>7202</v>
      </c>
      <c r="C13" s="42">
        <v>3113</v>
      </c>
      <c r="D13" s="21" t="s">
        <v>31</v>
      </c>
      <c r="E13" s="21" t="s">
        <v>32</v>
      </c>
      <c r="F13" s="31">
        <v>70188912</v>
      </c>
      <c r="G13" s="35">
        <v>1</v>
      </c>
      <c r="H13" s="111">
        <v>88792</v>
      </c>
      <c r="I13" s="111">
        <v>0</v>
      </c>
      <c r="J13" s="111">
        <v>30192</v>
      </c>
      <c r="K13" s="112">
        <v>1776</v>
      </c>
      <c r="L13" s="113">
        <f t="shared" si="0"/>
        <v>120760</v>
      </c>
      <c r="M13" s="93"/>
      <c r="N13" s="133">
        <v>88792</v>
      </c>
      <c r="O13" s="134">
        <v>0</v>
      </c>
      <c r="P13" s="135">
        <v>30192</v>
      </c>
      <c r="Q13" s="136">
        <v>1776</v>
      </c>
      <c r="R13" s="138">
        <v>120760</v>
      </c>
      <c r="T13" s="109">
        <f t="shared" si="1"/>
        <v>0</v>
      </c>
      <c r="U13" s="111">
        <f t="shared" si="2"/>
        <v>0</v>
      </c>
      <c r="V13" s="111">
        <f t="shared" si="3"/>
        <v>0</v>
      </c>
      <c r="W13" s="112">
        <f t="shared" si="4"/>
        <v>0</v>
      </c>
      <c r="X13" s="113">
        <f t="shared" si="5"/>
        <v>0</v>
      </c>
    </row>
    <row r="14" spans="1:24" ht="27.6" x14ac:dyDescent="0.3">
      <c r="A14" s="120" t="s">
        <v>44</v>
      </c>
      <c r="B14" s="122">
        <v>7253</v>
      </c>
      <c r="C14" s="42">
        <v>3113</v>
      </c>
      <c r="D14" s="21" t="s">
        <v>45</v>
      </c>
      <c r="E14" s="21" t="s">
        <v>46</v>
      </c>
      <c r="F14" s="31">
        <v>70879150</v>
      </c>
      <c r="G14" s="35">
        <v>1</v>
      </c>
      <c r="H14" s="111">
        <v>88792</v>
      </c>
      <c r="I14" s="111">
        <v>0</v>
      </c>
      <c r="J14" s="111">
        <v>30192</v>
      </c>
      <c r="K14" s="112">
        <v>1776</v>
      </c>
      <c r="L14" s="113">
        <f t="shared" si="0"/>
        <v>120760</v>
      </c>
      <c r="M14" s="93"/>
      <c r="N14" s="133">
        <v>0</v>
      </c>
      <c r="O14" s="134">
        <v>0</v>
      </c>
      <c r="P14" s="135">
        <v>0</v>
      </c>
      <c r="Q14" s="136">
        <v>0</v>
      </c>
      <c r="R14" s="137">
        <v>0</v>
      </c>
      <c r="T14" s="109">
        <f t="shared" si="1"/>
        <v>88792</v>
      </c>
      <c r="U14" s="111">
        <f t="shared" si="2"/>
        <v>0</v>
      </c>
      <c r="V14" s="111">
        <f t="shared" si="3"/>
        <v>30192</v>
      </c>
      <c r="W14" s="112">
        <f t="shared" si="4"/>
        <v>1776</v>
      </c>
      <c r="X14" s="113">
        <f t="shared" si="5"/>
        <v>120760</v>
      </c>
    </row>
    <row r="15" spans="1:24" ht="27.6" x14ac:dyDescent="0.3">
      <c r="A15" s="120" t="s">
        <v>88</v>
      </c>
      <c r="B15" s="122">
        <v>7257</v>
      </c>
      <c r="C15" s="42">
        <v>3113</v>
      </c>
      <c r="D15" s="21" t="s">
        <v>89</v>
      </c>
      <c r="E15" s="21" t="s">
        <v>90</v>
      </c>
      <c r="F15" s="31">
        <v>70985634</v>
      </c>
      <c r="G15" s="35">
        <v>0.75</v>
      </c>
      <c r="H15" s="111">
        <v>66592</v>
      </c>
      <c r="I15" s="111">
        <v>0</v>
      </c>
      <c r="J15" s="111">
        <v>22648</v>
      </c>
      <c r="K15" s="112">
        <v>1336</v>
      </c>
      <c r="L15" s="113">
        <f t="shared" si="0"/>
        <v>90576</v>
      </c>
      <c r="M15" s="93"/>
      <c r="N15" s="133">
        <v>0</v>
      </c>
      <c r="O15" s="134">
        <v>0</v>
      </c>
      <c r="P15" s="135">
        <v>0</v>
      </c>
      <c r="Q15" s="136">
        <v>0</v>
      </c>
      <c r="R15" s="137">
        <v>0</v>
      </c>
      <c r="T15" s="109">
        <f t="shared" si="1"/>
        <v>66592</v>
      </c>
      <c r="U15" s="111">
        <f t="shared" si="2"/>
        <v>0</v>
      </c>
      <c r="V15" s="111">
        <f t="shared" si="3"/>
        <v>22648</v>
      </c>
      <c r="W15" s="112">
        <f t="shared" si="4"/>
        <v>1336</v>
      </c>
      <c r="X15" s="113">
        <f t="shared" si="5"/>
        <v>90576</v>
      </c>
    </row>
    <row r="16" spans="1:24" ht="27.6" x14ac:dyDescent="0.3">
      <c r="A16" s="120" t="s">
        <v>77</v>
      </c>
      <c r="B16" s="122">
        <v>7274</v>
      </c>
      <c r="C16" s="42">
        <v>3113</v>
      </c>
      <c r="D16" s="21" t="s">
        <v>78</v>
      </c>
      <c r="E16" s="49" t="s">
        <v>79</v>
      </c>
      <c r="F16" s="50">
        <v>70890072</v>
      </c>
      <c r="G16" s="51">
        <v>0.5</v>
      </c>
      <c r="H16" s="111">
        <v>0</v>
      </c>
      <c r="I16" s="111">
        <v>44400</v>
      </c>
      <c r="J16" s="111">
        <v>15096</v>
      </c>
      <c r="K16" s="112">
        <v>0</v>
      </c>
      <c r="L16" s="114">
        <f>SUM(I16:K16)</f>
        <v>59496</v>
      </c>
      <c r="M16" s="94"/>
      <c r="N16" s="133">
        <v>0</v>
      </c>
      <c r="O16" s="134">
        <v>22200</v>
      </c>
      <c r="P16" s="135">
        <v>15096</v>
      </c>
      <c r="Q16" s="136">
        <v>0</v>
      </c>
      <c r="R16" s="138">
        <v>37296</v>
      </c>
      <c r="T16" s="109">
        <f t="shared" si="1"/>
        <v>0</v>
      </c>
      <c r="U16" s="111">
        <f t="shared" si="2"/>
        <v>22200</v>
      </c>
      <c r="V16" s="111">
        <f t="shared" si="3"/>
        <v>0</v>
      </c>
      <c r="W16" s="112">
        <f t="shared" si="4"/>
        <v>0</v>
      </c>
      <c r="X16" s="114">
        <f t="shared" si="5"/>
        <v>22200</v>
      </c>
    </row>
    <row r="17" spans="1:24" ht="27.6" x14ac:dyDescent="0.3">
      <c r="A17" s="120" t="s">
        <v>10</v>
      </c>
      <c r="B17" s="122">
        <v>7405</v>
      </c>
      <c r="C17" s="42">
        <v>3113</v>
      </c>
      <c r="D17" s="21" t="s">
        <v>11</v>
      </c>
      <c r="E17" s="21" t="s">
        <v>12</v>
      </c>
      <c r="F17" s="31">
        <v>857742</v>
      </c>
      <c r="G17" s="35">
        <v>9.07</v>
      </c>
      <c r="H17" s="111">
        <v>805344</v>
      </c>
      <c r="I17" s="111">
        <v>0</v>
      </c>
      <c r="J17" s="111">
        <v>273824</v>
      </c>
      <c r="K17" s="112">
        <v>16112</v>
      </c>
      <c r="L17" s="113">
        <f t="shared" ref="L17:L33" si="6">H17+J17+K17</f>
        <v>1095280</v>
      </c>
      <c r="M17" s="93"/>
      <c r="N17" s="133">
        <v>72466</v>
      </c>
      <c r="O17" s="134">
        <v>0</v>
      </c>
      <c r="P17" s="135">
        <v>26935</v>
      </c>
      <c r="Q17" s="136">
        <v>1455</v>
      </c>
      <c r="R17" s="138">
        <v>100856</v>
      </c>
      <c r="T17" s="109">
        <f t="shared" si="1"/>
        <v>732878</v>
      </c>
      <c r="U17" s="111">
        <f t="shared" si="2"/>
        <v>0</v>
      </c>
      <c r="V17" s="111">
        <f t="shared" si="3"/>
        <v>246889</v>
      </c>
      <c r="W17" s="112">
        <f t="shared" si="4"/>
        <v>14657</v>
      </c>
      <c r="X17" s="113">
        <f t="shared" si="5"/>
        <v>994424</v>
      </c>
    </row>
    <row r="18" spans="1:24" ht="27.6" x14ac:dyDescent="0.3">
      <c r="A18" s="120" t="s">
        <v>39</v>
      </c>
      <c r="B18" s="122">
        <v>7426</v>
      </c>
      <c r="C18" s="42">
        <v>3113</v>
      </c>
      <c r="D18" s="21" t="s">
        <v>40</v>
      </c>
      <c r="E18" s="21" t="s">
        <v>103</v>
      </c>
      <c r="F18" s="31">
        <v>70932085</v>
      </c>
      <c r="G18" s="35">
        <v>1</v>
      </c>
      <c r="H18" s="111">
        <v>88792</v>
      </c>
      <c r="I18" s="111">
        <v>0</v>
      </c>
      <c r="J18" s="111">
        <v>30192</v>
      </c>
      <c r="K18" s="112">
        <v>1776</v>
      </c>
      <c r="L18" s="113">
        <f t="shared" si="6"/>
        <v>120760</v>
      </c>
      <c r="M18" s="93"/>
      <c r="N18" s="133">
        <v>0</v>
      </c>
      <c r="O18" s="134">
        <v>0</v>
      </c>
      <c r="P18" s="135">
        <v>0</v>
      </c>
      <c r="Q18" s="136">
        <v>0</v>
      </c>
      <c r="R18" s="137">
        <v>0</v>
      </c>
      <c r="T18" s="109">
        <f t="shared" si="1"/>
        <v>88792</v>
      </c>
      <c r="U18" s="111">
        <f t="shared" si="2"/>
        <v>0</v>
      </c>
      <c r="V18" s="111">
        <f t="shared" si="3"/>
        <v>30192</v>
      </c>
      <c r="W18" s="112">
        <f t="shared" si="4"/>
        <v>1776</v>
      </c>
      <c r="X18" s="113">
        <f t="shared" si="5"/>
        <v>120760</v>
      </c>
    </row>
    <row r="19" spans="1:24" ht="27.6" x14ac:dyDescent="0.3">
      <c r="A19" s="120" t="s">
        <v>36</v>
      </c>
      <c r="B19" s="122">
        <v>7454</v>
      </c>
      <c r="C19" s="42">
        <v>3113</v>
      </c>
      <c r="D19" s="21" t="s">
        <v>37</v>
      </c>
      <c r="E19" s="21" t="s">
        <v>38</v>
      </c>
      <c r="F19" s="31">
        <v>70995397</v>
      </c>
      <c r="G19" s="35">
        <v>1</v>
      </c>
      <c r="H19" s="111">
        <v>88792</v>
      </c>
      <c r="I19" s="111">
        <v>0</v>
      </c>
      <c r="J19" s="111">
        <v>30192</v>
      </c>
      <c r="K19" s="112">
        <v>1776</v>
      </c>
      <c r="L19" s="113">
        <f t="shared" si="6"/>
        <v>120760</v>
      </c>
      <c r="M19" s="93"/>
      <c r="N19" s="133">
        <v>0</v>
      </c>
      <c r="O19" s="134">
        <v>0</v>
      </c>
      <c r="P19" s="135">
        <v>4</v>
      </c>
      <c r="Q19" s="136">
        <v>0</v>
      </c>
      <c r="R19" s="138">
        <v>4</v>
      </c>
      <c r="T19" s="109">
        <f t="shared" si="1"/>
        <v>88792</v>
      </c>
      <c r="U19" s="111">
        <f t="shared" si="2"/>
        <v>0</v>
      </c>
      <c r="V19" s="111">
        <f t="shared" si="3"/>
        <v>30188</v>
      </c>
      <c r="W19" s="112">
        <f t="shared" si="4"/>
        <v>1776</v>
      </c>
      <c r="X19" s="113">
        <f t="shared" si="5"/>
        <v>120756</v>
      </c>
    </row>
    <row r="20" spans="1:24" ht="27.6" x14ac:dyDescent="0.3">
      <c r="A20" s="120" t="s">
        <v>68</v>
      </c>
      <c r="B20" s="122">
        <v>7469</v>
      </c>
      <c r="C20" s="42">
        <v>3113</v>
      </c>
      <c r="D20" s="21" t="s">
        <v>69</v>
      </c>
      <c r="E20" s="21" t="s">
        <v>70</v>
      </c>
      <c r="F20" s="31">
        <v>70154287</v>
      </c>
      <c r="G20" s="35">
        <v>0.5</v>
      </c>
      <c r="H20" s="111">
        <v>44400</v>
      </c>
      <c r="I20" s="111">
        <v>0</v>
      </c>
      <c r="J20" s="111">
        <v>15096</v>
      </c>
      <c r="K20" s="112">
        <v>888</v>
      </c>
      <c r="L20" s="113">
        <f t="shared" si="6"/>
        <v>60384</v>
      </c>
      <c r="M20" s="93"/>
      <c r="N20" s="133">
        <v>0</v>
      </c>
      <c r="O20" s="134">
        <v>0</v>
      </c>
      <c r="P20" s="135">
        <v>0</v>
      </c>
      <c r="Q20" s="136">
        <v>0</v>
      </c>
      <c r="R20" s="137">
        <v>0</v>
      </c>
      <c r="T20" s="109">
        <f t="shared" si="1"/>
        <v>44400</v>
      </c>
      <c r="U20" s="111">
        <f t="shared" si="2"/>
        <v>0</v>
      </c>
      <c r="V20" s="111">
        <f t="shared" si="3"/>
        <v>15096</v>
      </c>
      <c r="W20" s="112">
        <f t="shared" si="4"/>
        <v>888</v>
      </c>
      <c r="X20" s="113">
        <f t="shared" si="5"/>
        <v>60384</v>
      </c>
    </row>
    <row r="21" spans="1:24" ht="27.6" x14ac:dyDescent="0.3">
      <c r="A21" s="120" t="s">
        <v>71</v>
      </c>
      <c r="B21" s="122">
        <v>7512</v>
      </c>
      <c r="C21" s="42">
        <v>3117</v>
      </c>
      <c r="D21" s="21" t="s">
        <v>72</v>
      </c>
      <c r="E21" s="21" t="s">
        <v>73</v>
      </c>
      <c r="F21" s="31">
        <v>75016800</v>
      </c>
      <c r="G21" s="35">
        <v>1.28</v>
      </c>
      <c r="H21" s="111">
        <v>113656</v>
      </c>
      <c r="I21" s="111">
        <v>0</v>
      </c>
      <c r="J21" s="111">
        <v>38648</v>
      </c>
      <c r="K21" s="112">
        <v>2280</v>
      </c>
      <c r="L21" s="113">
        <f t="shared" si="6"/>
        <v>154584</v>
      </c>
      <c r="M21" s="93"/>
      <c r="N21" s="133">
        <v>0</v>
      </c>
      <c r="O21" s="134">
        <v>0</v>
      </c>
      <c r="P21" s="135">
        <v>0</v>
      </c>
      <c r="Q21" s="136">
        <v>0</v>
      </c>
      <c r="R21" s="137">
        <v>0</v>
      </c>
      <c r="T21" s="109">
        <f t="shared" si="1"/>
        <v>113656</v>
      </c>
      <c r="U21" s="111">
        <f t="shared" si="2"/>
        <v>0</v>
      </c>
      <c r="V21" s="111">
        <f t="shared" si="3"/>
        <v>38648</v>
      </c>
      <c r="W21" s="112">
        <f t="shared" si="4"/>
        <v>2280</v>
      </c>
      <c r="X21" s="113">
        <f t="shared" si="5"/>
        <v>154584</v>
      </c>
    </row>
    <row r="22" spans="1:24" ht="27.6" x14ac:dyDescent="0.3">
      <c r="A22" s="120" t="s">
        <v>24</v>
      </c>
      <c r="B22" s="122">
        <v>7805</v>
      </c>
      <c r="C22" s="42">
        <v>3113</v>
      </c>
      <c r="D22" s="21" t="s">
        <v>25</v>
      </c>
      <c r="E22" s="21" t="s">
        <v>26</v>
      </c>
      <c r="F22" s="31">
        <v>60154730</v>
      </c>
      <c r="G22" s="35">
        <v>1.35</v>
      </c>
      <c r="H22" s="111">
        <v>119872</v>
      </c>
      <c r="I22" s="111">
        <v>0</v>
      </c>
      <c r="J22" s="111">
        <v>40760</v>
      </c>
      <c r="K22" s="112">
        <v>2400</v>
      </c>
      <c r="L22" s="113">
        <f t="shared" si="6"/>
        <v>163032</v>
      </c>
      <c r="M22" s="93"/>
      <c r="N22" s="133">
        <v>19480</v>
      </c>
      <c r="O22" s="134">
        <v>0</v>
      </c>
      <c r="P22" s="135">
        <v>6623</v>
      </c>
      <c r="Q22" s="136">
        <v>390</v>
      </c>
      <c r="R22" s="138">
        <v>26493</v>
      </c>
      <c r="T22" s="109">
        <f t="shared" si="1"/>
        <v>100392</v>
      </c>
      <c r="U22" s="111">
        <f t="shared" si="2"/>
        <v>0</v>
      </c>
      <c r="V22" s="111">
        <f t="shared" si="3"/>
        <v>34137</v>
      </c>
      <c r="W22" s="112">
        <f t="shared" si="4"/>
        <v>2010</v>
      </c>
      <c r="X22" s="113">
        <f t="shared" si="5"/>
        <v>136539</v>
      </c>
    </row>
    <row r="23" spans="1:24" ht="27.6" x14ac:dyDescent="0.3">
      <c r="A23" s="120" t="s">
        <v>13</v>
      </c>
      <c r="B23" s="122">
        <v>7816</v>
      </c>
      <c r="C23" s="42">
        <v>3113</v>
      </c>
      <c r="D23" s="21" t="s">
        <v>14</v>
      </c>
      <c r="E23" s="21" t="s">
        <v>15</v>
      </c>
      <c r="F23" s="31">
        <v>75015366</v>
      </c>
      <c r="G23" s="35">
        <v>2</v>
      </c>
      <c r="H23" s="111">
        <v>177584</v>
      </c>
      <c r="I23" s="111">
        <v>0</v>
      </c>
      <c r="J23" s="111">
        <v>60384</v>
      </c>
      <c r="K23" s="112">
        <v>3552</v>
      </c>
      <c r="L23" s="113">
        <f t="shared" si="6"/>
        <v>241520</v>
      </c>
      <c r="M23" s="93"/>
      <c r="N23" s="133">
        <v>5744</v>
      </c>
      <c r="O23" s="134">
        <v>0</v>
      </c>
      <c r="P23" s="135">
        <v>1953</v>
      </c>
      <c r="Q23" s="136">
        <v>115</v>
      </c>
      <c r="R23" s="138">
        <v>7812</v>
      </c>
      <c r="T23" s="109">
        <f t="shared" si="1"/>
        <v>171840</v>
      </c>
      <c r="U23" s="111">
        <f t="shared" si="2"/>
        <v>0</v>
      </c>
      <c r="V23" s="111">
        <f t="shared" si="3"/>
        <v>58431</v>
      </c>
      <c r="W23" s="112">
        <f t="shared" si="4"/>
        <v>3437</v>
      </c>
      <c r="X23" s="113">
        <f t="shared" si="5"/>
        <v>233708</v>
      </c>
    </row>
    <row r="24" spans="1:24" ht="27.6" x14ac:dyDescent="0.3">
      <c r="A24" s="120" t="s">
        <v>50</v>
      </c>
      <c r="B24" s="122">
        <v>7820</v>
      </c>
      <c r="C24" s="42">
        <v>3113</v>
      </c>
      <c r="D24" s="21" t="s">
        <v>51</v>
      </c>
      <c r="E24" s="21" t="s">
        <v>52</v>
      </c>
      <c r="F24" s="31">
        <v>75017415</v>
      </c>
      <c r="G24" s="35">
        <v>2</v>
      </c>
      <c r="H24" s="111">
        <v>177584</v>
      </c>
      <c r="I24" s="111">
        <v>0</v>
      </c>
      <c r="J24" s="111">
        <v>60384</v>
      </c>
      <c r="K24" s="112">
        <v>3552</v>
      </c>
      <c r="L24" s="113">
        <f t="shared" si="6"/>
        <v>241520</v>
      </c>
      <c r="M24" s="93"/>
      <c r="N24" s="133">
        <v>0</v>
      </c>
      <c r="O24" s="134">
        <v>0</v>
      </c>
      <c r="P24" s="135">
        <v>0</v>
      </c>
      <c r="Q24" s="136">
        <v>0</v>
      </c>
      <c r="R24" s="137">
        <v>0</v>
      </c>
      <c r="T24" s="109">
        <f t="shared" si="1"/>
        <v>177584</v>
      </c>
      <c r="U24" s="111">
        <f t="shared" si="2"/>
        <v>0</v>
      </c>
      <c r="V24" s="111">
        <f t="shared" si="3"/>
        <v>60384</v>
      </c>
      <c r="W24" s="112">
        <f t="shared" si="4"/>
        <v>3552</v>
      </c>
      <c r="X24" s="113">
        <f t="shared" si="5"/>
        <v>241520</v>
      </c>
    </row>
    <row r="25" spans="1:24" ht="41.4" x14ac:dyDescent="0.3">
      <c r="A25" s="120" t="s">
        <v>74</v>
      </c>
      <c r="B25" s="122">
        <v>7827</v>
      </c>
      <c r="C25" s="42">
        <v>3113</v>
      </c>
      <c r="D25" s="21" t="s">
        <v>75</v>
      </c>
      <c r="E25" s="21" t="s">
        <v>76</v>
      </c>
      <c r="F25" s="31">
        <v>49290576</v>
      </c>
      <c r="G25" s="35">
        <v>0.5</v>
      </c>
      <c r="H25" s="111">
        <v>44400</v>
      </c>
      <c r="I25" s="111">
        <v>0</v>
      </c>
      <c r="J25" s="111">
        <v>15096</v>
      </c>
      <c r="K25" s="112">
        <v>888</v>
      </c>
      <c r="L25" s="113">
        <f t="shared" si="6"/>
        <v>60384</v>
      </c>
      <c r="M25" s="93"/>
      <c r="N25" s="133">
        <v>0</v>
      </c>
      <c r="O25" s="134">
        <v>0</v>
      </c>
      <c r="P25" s="135">
        <v>0</v>
      </c>
      <c r="Q25" s="136">
        <v>0</v>
      </c>
      <c r="R25" s="137">
        <v>0</v>
      </c>
      <c r="T25" s="109">
        <f t="shared" si="1"/>
        <v>44400</v>
      </c>
      <c r="U25" s="111">
        <f t="shared" si="2"/>
        <v>0</v>
      </c>
      <c r="V25" s="111">
        <f t="shared" si="3"/>
        <v>15096</v>
      </c>
      <c r="W25" s="112">
        <f t="shared" si="4"/>
        <v>888</v>
      </c>
      <c r="X25" s="113">
        <f t="shared" si="5"/>
        <v>60384</v>
      </c>
    </row>
    <row r="26" spans="1:24" ht="27.6" x14ac:dyDescent="0.3">
      <c r="A26" s="120" t="s">
        <v>80</v>
      </c>
      <c r="B26" s="122">
        <v>7829</v>
      </c>
      <c r="C26" s="42">
        <v>3113</v>
      </c>
      <c r="D26" s="21" t="s">
        <v>81</v>
      </c>
      <c r="E26" s="21" t="s">
        <v>82</v>
      </c>
      <c r="F26" s="31">
        <v>75017032</v>
      </c>
      <c r="G26" s="35">
        <v>0.57999999999999996</v>
      </c>
      <c r="H26" s="111">
        <v>51496</v>
      </c>
      <c r="I26" s="111">
        <v>0</v>
      </c>
      <c r="J26" s="111">
        <v>17512</v>
      </c>
      <c r="K26" s="112">
        <v>1032</v>
      </c>
      <c r="L26" s="113">
        <f t="shared" si="6"/>
        <v>70040</v>
      </c>
      <c r="M26" s="93"/>
      <c r="N26" s="133">
        <v>6437</v>
      </c>
      <c r="O26" s="139">
        <v>0</v>
      </c>
      <c r="P26" s="140">
        <v>2189</v>
      </c>
      <c r="Q26" s="141">
        <v>129</v>
      </c>
      <c r="R26" s="142">
        <v>8755</v>
      </c>
      <c r="T26" s="109">
        <f t="shared" si="1"/>
        <v>45059</v>
      </c>
      <c r="U26" s="111">
        <f t="shared" si="2"/>
        <v>0</v>
      </c>
      <c r="V26" s="111">
        <f t="shared" si="3"/>
        <v>15323</v>
      </c>
      <c r="W26" s="112">
        <f t="shared" si="4"/>
        <v>903</v>
      </c>
      <c r="X26" s="113">
        <f t="shared" si="5"/>
        <v>61285</v>
      </c>
    </row>
    <row r="27" spans="1:24" ht="27.6" x14ac:dyDescent="0.3">
      <c r="A27" s="120" t="s">
        <v>83</v>
      </c>
      <c r="B27" s="122">
        <v>7837</v>
      </c>
      <c r="C27" s="42">
        <v>3113</v>
      </c>
      <c r="D27" s="21" t="s">
        <v>84</v>
      </c>
      <c r="E27" s="21" t="s">
        <v>99</v>
      </c>
      <c r="F27" s="31">
        <v>64201171</v>
      </c>
      <c r="G27" s="35">
        <v>3</v>
      </c>
      <c r="H27" s="111">
        <v>266376</v>
      </c>
      <c r="I27" s="111">
        <v>0</v>
      </c>
      <c r="J27" s="111">
        <v>90568</v>
      </c>
      <c r="K27" s="112">
        <v>5328</v>
      </c>
      <c r="L27" s="113">
        <f t="shared" si="6"/>
        <v>362272</v>
      </c>
      <c r="M27" s="93"/>
      <c r="N27" s="133">
        <v>33297</v>
      </c>
      <c r="O27" s="139">
        <v>0</v>
      </c>
      <c r="P27" s="140">
        <v>11321</v>
      </c>
      <c r="Q27" s="141">
        <v>666</v>
      </c>
      <c r="R27" s="142">
        <v>45284</v>
      </c>
      <c r="T27" s="109">
        <f t="shared" si="1"/>
        <v>233079</v>
      </c>
      <c r="U27" s="111">
        <f t="shared" si="2"/>
        <v>0</v>
      </c>
      <c r="V27" s="111">
        <f t="shared" si="3"/>
        <v>79247</v>
      </c>
      <c r="W27" s="112">
        <f t="shared" si="4"/>
        <v>4662</v>
      </c>
      <c r="X27" s="113">
        <f t="shared" si="5"/>
        <v>316988</v>
      </c>
    </row>
    <row r="28" spans="1:24" ht="47.25" customHeight="1" x14ac:dyDescent="0.3">
      <c r="A28" s="120" t="s">
        <v>18</v>
      </c>
      <c r="B28" s="122">
        <v>7856</v>
      </c>
      <c r="C28" s="42">
        <v>3117</v>
      </c>
      <c r="D28" s="21" t="s">
        <v>19</v>
      </c>
      <c r="E28" s="21" t="s">
        <v>20</v>
      </c>
      <c r="F28" s="31">
        <v>75016168</v>
      </c>
      <c r="G28" s="35">
        <v>0.6</v>
      </c>
      <c r="H28" s="111">
        <v>53272</v>
      </c>
      <c r="I28" s="110">
        <v>0</v>
      </c>
      <c r="J28" s="111">
        <v>18112</v>
      </c>
      <c r="K28" s="112">
        <v>1072</v>
      </c>
      <c r="L28" s="113">
        <f t="shared" si="6"/>
        <v>72456</v>
      </c>
      <c r="M28" s="93"/>
      <c r="N28" s="133">
        <v>9476</v>
      </c>
      <c r="O28" s="134">
        <v>0</v>
      </c>
      <c r="P28" s="135">
        <v>3222.0200000000004</v>
      </c>
      <c r="Q28" s="136">
        <v>196.08000000000004</v>
      </c>
      <c r="R28" s="138">
        <v>12894.100000000006</v>
      </c>
      <c r="T28" s="109">
        <f t="shared" si="1"/>
        <v>43796</v>
      </c>
      <c r="U28" s="110">
        <f t="shared" si="2"/>
        <v>0</v>
      </c>
      <c r="V28" s="111">
        <f t="shared" si="3"/>
        <v>14889.98</v>
      </c>
      <c r="W28" s="112">
        <f t="shared" si="4"/>
        <v>875.92</v>
      </c>
      <c r="X28" s="113">
        <f t="shared" si="5"/>
        <v>59561.899999999994</v>
      </c>
    </row>
    <row r="29" spans="1:24" ht="27.6" x14ac:dyDescent="0.3">
      <c r="A29" s="120" t="s">
        <v>47</v>
      </c>
      <c r="B29" s="122">
        <v>7862</v>
      </c>
      <c r="C29" s="42">
        <v>3113</v>
      </c>
      <c r="D29" s="21" t="s">
        <v>48</v>
      </c>
      <c r="E29" s="21" t="s">
        <v>49</v>
      </c>
      <c r="F29" s="31">
        <v>60152885</v>
      </c>
      <c r="G29" s="35">
        <v>2</v>
      </c>
      <c r="H29" s="111">
        <v>177584</v>
      </c>
      <c r="I29" s="111">
        <v>0</v>
      </c>
      <c r="J29" s="111">
        <v>60384</v>
      </c>
      <c r="K29" s="112">
        <v>3552</v>
      </c>
      <c r="L29" s="113">
        <f t="shared" si="6"/>
        <v>241520</v>
      </c>
      <c r="M29" s="93"/>
      <c r="N29" s="133">
        <v>0</v>
      </c>
      <c r="O29" s="134">
        <v>0</v>
      </c>
      <c r="P29" s="135">
        <v>0</v>
      </c>
      <c r="Q29" s="136">
        <v>0</v>
      </c>
      <c r="R29" s="137">
        <v>0</v>
      </c>
      <c r="T29" s="109">
        <f t="shared" si="1"/>
        <v>177584</v>
      </c>
      <c r="U29" s="111">
        <f t="shared" si="2"/>
        <v>0</v>
      </c>
      <c r="V29" s="111">
        <f t="shared" si="3"/>
        <v>60384</v>
      </c>
      <c r="W29" s="112">
        <f t="shared" si="4"/>
        <v>3552</v>
      </c>
      <c r="X29" s="113">
        <f t="shared" si="5"/>
        <v>241520</v>
      </c>
    </row>
    <row r="30" spans="1:24" ht="27.6" x14ac:dyDescent="0.3">
      <c r="A30" s="120" t="s">
        <v>21</v>
      </c>
      <c r="B30" s="122">
        <v>7881</v>
      </c>
      <c r="C30" s="42">
        <v>3117</v>
      </c>
      <c r="D30" s="21" t="s">
        <v>22</v>
      </c>
      <c r="E30" s="21" t="s">
        <v>23</v>
      </c>
      <c r="F30" s="31">
        <v>70985707</v>
      </c>
      <c r="G30" s="35">
        <v>0.5</v>
      </c>
      <c r="H30" s="111">
        <v>44400</v>
      </c>
      <c r="I30" s="111">
        <v>0</v>
      </c>
      <c r="J30" s="111">
        <v>15096</v>
      </c>
      <c r="K30" s="112">
        <v>888</v>
      </c>
      <c r="L30" s="113">
        <f t="shared" si="6"/>
        <v>60384</v>
      </c>
      <c r="M30" s="93"/>
      <c r="N30" s="133">
        <v>5550</v>
      </c>
      <c r="O30" s="134">
        <v>0</v>
      </c>
      <c r="P30" s="135">
        <v>1887</v>
      </c>
      <c r="Q30" s="136">
        <v>111</v>
      </c>
      <c r="R30" s="138">
        <v>7548</v>
      </c>
      <c r="T30" s="109">
        <f t="shared" si="1"/>
        <v>38850</v>
      </c>
      <c r="U30" s="111">
        <f t="shared" si="2"/>
        <v>0</v>
      </c>
      <c r="V30" s="111">
        <f t="shared" si="3"/>
        <v>13209</v>
      </c>
      <c r="W30" s="112">
        <f t="shared" si="4"/>
        <v>777</v>
      </c>
      <c r="X30" s="113">
        <f t="shared" si="5"/>
        <v>52836</v>
      </c>
    </row>
    <row r="31" spans="1:24" ht="27.6" x14ac:dyDescent="0.3">
      <c r="A31" s="120" t="s">
        <v>27</v>
      </c>
      <c r="B31" s="122">
        <v>7885</v>
      </c>
      <c r="C31" s="42">
        <v>3113</v>
      </c>
      <c r="D31" s="21" t="s">
        <v>28</v>
      </c>
      <c r="E31" s="21" t="s">
        <v>29</v>
      </c>
      <c r="F31" s="31">
        <v>43462448</v>
      </c>
      <c r="G31" s="35">
        <v>1</v>
      </c>
      <c r="H31" s="111">
        <v>88792</v>
      </c>
      <c r="I31" s="111">
        <v>0</v>
      </c>
      <c r="J31" s="111">
        <v>30192</v>
      </c>
      <c r="K31" s="112">
        <v>1776</v>
      </c>
      <c r="L31" s="113">
        <f t="shared" si="6"/>
        <v>120760</v>
      </c>
      <c r="M31" s="93"/>
      <c r="N31" s="133">
        <v>0</v>
      </c>
      <c r="O31" s="134">
        <v>0</v>
      </c>
      <c r="P31" s="135">
        <v>0</v>
      </c>
      <c r="Q31" s="136">
        <v>0</v>
      </c>
      <c r="R31" s="137">
        <v>0</v>
      </c>
      <c r="T31" s="109">
        <f t="shared" si="1"/>
        <v>88792</v>
      </c>
      <c r="U31" s="111">
        <f t="shared" si="2"/>
        <v>0</v>
      </c>
      <c r="V31" s="111">
        <f t="shared" si="3"/>
        <v>30192</v>
      </c>
      <c r="W31" s="112">
        <f t="shared" si="4"/>
        <v>1776</v>
      </c>
      <c r="X31" s="113">
        <f t="shared" si="5"/>
        <v>120760</v>
      </c>
    </row>
    <row r="32" spans="1:24" ht="27.6" x14ac:dyDescent="0.3">
      <c r="A32" s="120" t="s">
        <v>41</v>
      </c>
      <c r="B32" s="122">
        <v>7887</v>
      </c>
      <c r="C32" s="42">
        <v>3113</v>
      </c>
      <c r="D32" s="21" t="s">
        <v>42</v>
      </c>
      <c r="E32" s="21" t="s">
        <v>43</v>
      </c>
      <c r="F32" s="31">
        <v>70995079</v>
      </c>
      <c r="G32" s="35">
        <v>0.5</v>
      </c>
      <c r="H32" s="111">
        <v>44400</v>
      </c>
      <c r="I32" s="111">
        <v>0</v>
      </c>
      <c r="J32" s="111">
        <v>15096</v>
      </c>
      <c r="K32" s="112">
        <v>888</v>
      </c>
      <c r="L32" s="113">
        <f t="shared" si="6"/>
        <v>60384</v>
      </c>
      <c r="M32" s="93"/>
      <c r="N32" s="133">
        <v>0</v>
      </c>
      <c r="O32" s="134">
        <v>0</v>
      </c>
      <c r="P32" s="135">
        <v>0</v>
      </c>
      <c r="Q32" s="136">
        <v>0</v>
      </c>
      <c r="R32" s="137">
        <v>0</v>
      </c>
      <c r="T32" s="109">
        <f t="shared" si="1"/>
        <v>44400</v>
      </c>
      <c r="U32" s="111">
        <f t="shared" si="2"/>
        <v>0</v>
      </c>
      <c r="V32" s="111">
        <f t="shared" si="3"/>
        <v>15096</v>
      </c>
      <c r="W32" s="112">
        <f t="shared" si="4"/>
        <v>888</v>
      </c>
      <c r="X32" s="113">
        <f t="shared" si="5"/>
        <v>60384</v>
      </c>
    </row>
    <row r="33" spans="1:24" ht="27.6" x14ac:dyDescent="0.3">
      <c r="A33" s="120" t="s">
        <v>85</v>
      </c>
      <c r="B33" s="122">
        <v>7892</v>
      </c>
      <c r="C33" s="42">
        <v>3113</v>
      </c>
      <c r="D33" s="21" t="s">
        <v>86</v>
      </c>
      <c r="E33" s="21" t="s">
        <v>87</v>
      </c>
      <c r="F33" s="31">
        <v>70947163</v>
      </c>
      <c r="G33" s="35">
        <v>7</v>
      </c>
      <c r="H33" s="111">
        <v>621544</v>
      </c>
      <c r="I33" s="111">
        <v>0</v>
      </c>
      <c r="J33" s="111">
        <v>211328</v>
      </c>
      <c r="K33" s="112">
        <v>12432</v>
      </c>
      <c r="L33" s="113">
        <f t="shared" si="6"/>
        <v>845304</v>
      </c>
      <c r="M33" s="93"/>
      <c r="N33" s="133">
        <v>0</v>
      </c>
      <c r="O33" s="134">
        <v>0</v>
      </c>
      <c r="P33" s="135">
        <v>0</v>
      </c>
      <c r="Q33" s="136">
        <v>0</v>
      </c>
      <c r="R33" s="137">
        <v>0</v>
      </c>
      <c r="T33" s="109">
        <f t="shared" si="1"/>
        <v>621544</v>
      </c>
      <c r="U33" s="111">
        <f t="shared" si="2"/>
        <v>0</v>
      </c>
      <c r="V33" s="111">
        <f t="shared" si="3"/>
        <v>211328</v>
      </c>
      <c r="W33" s="112">
        <f t="shared" si="4"/>
        <v>12432</v>
      </c>
      <c r="X33" s="113">
        <f t="shared" si="5"/>
        <v>845304</v>
      </c>
    </row>
    <row r="34" spans="1:24" ht="28.2" thickBot="1" x14ac:dyDescent="0.35">
      <c r="A34" s="121" t="s">
        <v>91</v>
      </c>
      <c r="B34" s="122">
        <v>7893</v>
      </c>
      <c r="C34" s="43">
        <v>3113</v>
      </c>
      <c r="D34" s="22" t="s">
        <v>92</v>
      </c>
      <c r="E34" s="23" t="s">
        <v>93</v>
      </c>
      <c r="F34" s="32">
        <v>68247630</v>
      </c>
      <c r="G34" s="36">
        <v>0.53</v>
      </c>
      <c r="H34" s="111">
        <v>47056</v>
      </c>
      <c r="I34" s="111">
        <v>0</v>
      </c>
      <c r="J34" s="111">
        <v>16008</v>
      </c>
      <c r="K34" s="112">
        <v>944</v>
      </c>
      <c r="L34" s="119">
        <f>SUM(H34:K34)</f>
        <v>64008</v>
      </c>
      <c r="M34" s="95"/>
      <c r="N34" s="143">
        <v>0</v>
      </c>
      <c r="O34" s="144">
        <v>0</v>
      </c>
      <c r="P34" s="144">
        <v>0</v>
      </c>
      <c r="Q34" s="145">
        <v>0</v>
      </c>
      <c r="R34" s="146">
        <v>0</v>
      </c>
      <c r="T34" s="115">
        <f t="shared" si="1"/>
        <v>47056</v>
      </c>
      <c r="U34" s="116">
        <f t="shared" si="2"/>
        <v>0</v>
      </c>
      <c r="V34" s="116">
        <f t="shared" si="3"/>
        <v>16008</v>
      </c>
      <c r="W34" s="117">
        <f t="shared" si="4"/>
        <v>944</v>
      </c>
      <c r="X34" s="118">
        <f t="shared" si="5"/>
        <v>64008</v>
      </c>
    </row>
    <row r="35" spans="1:24" ht="16.2" thickBot="1" x14ac:dyDescent="0.35">
      <c r="A35" s="62"/>
      <c r="B35" s="123"/>
      <c r="C35" s="65"/>
      <c r="D35" s="63" t="s">
        <v>106</v>
      </c>
      <c r="E35" s="63"/>
      <c r="F35" s="64"/>
      <c r="G35" s="54">
        <f>SUM(G9:G34)</f>
        <v>47.300000000000004</v>
      </c>
      <c r="H35" s="106">
        <f>SUM(H9:H34)</f>
        <v>4155488</v>
      </c>
      <c r="I35" s="106">
        <v>44400</v>
      </c>
      <c r="J35" s="106">
        <f>SUM(J9:J34)</f>
        <v>1428040</v>
      </c>
      <c r="K35" s="107">
        <f>SUM(K9:K34)</f>
        <v>83152</v>
      </c>
      <c r="L35" s="108">
        <f>SUM(H35:K35)</f>
        <v>5711080</v>
      </c>
      <c r="M35" s="96"/>
      <c r="N35" s="104">
        <v>241242</v>
      </c>
      <c r="O35" s="105">
        <v>22200</v>
      </c>
      <c r="P35" s="105">
        <v>99422.02</v>
      </c>
      <c r="Q35" s="105">
        <v>4838.08</v>
      </c>
      <c r="R35" s="124">
        <v>367702.1</v>
      </c>
      <c r="T35" s="106">
        <f t="shared" ref="T35:X35" si="7">SUM(T9:T34)</f>
        <v>3914246</v>
      </c>
      <c r="U35" s="106">
        <f t="shared" si="7"/>
        <v>22200</v>
      </c>
      <c r="V35" s="106">
        <f t="shared" si="7"/>
        <v>1328617.98</v>
      </c>
      <c r="W35" s="107">
        <f t="shared" si="7"/>
        <v>78313.919999999998</v>
      </c>
      <c r="X35" s="108">
        <f t="shared" si="7"/>
        <v>5343377.9000000004</v>
      </c>
    </row>
    <row r="36" spans="1:24" ht="30" customHeight="1" thickBot="1" x14ac:dyDescent="0.35">
      <c r="B36" s="61" t="s">
        <v>105</v>
      </c>
      <c r="N36" s="147"/>
      <c r="O36" s="147"/>
      <c r="P36" s="147"/>
      <c r="Q36" s="147"/>
      <c r="R36" s="147"/>
    </row>
    <row r="37" spans="1:24" ht="41.4" x14ac:dyDescent="0.3">
      <c r="A37" s="8" t="s">
        <v>33</v>
      </c>
      <c r="B37" s="24">
        <v>321</v>
      </c>
      <c r="C37" s="24">
        <v>3114</v>
      </c>
      <c r="D37" s="20" t="s">
        <v>34</v>
      </c>
      <c r="E37" s="20" t="s">
        <v>35</v>
      </c>
      <c r="F37" s="27">
        <v>62690361</v>
      </c>
      <c r="G37" s="34">
        <v>8</v>
      </c>
      <c r="H37" s="37">
        <v>710336</v>
      </c>
      <c r="I37" s="38">
        <v>0</v>
      </c>
      <c r="J37" s="37">
        <v>241520</v>
      </c>
      <c r="K37" s="66">
        <v>14208</v>
      </c>
      <c r="L37" s="69">
        <f>H37+J37+K37</f>
        <v>966064</v>
      </c>
      <c r="M37" s="93"/>
      <c r="N37" s="128">
        <v>0</v>
      </c>
      <c r="O37" s="129">
        <v>0</v>
      </c>
      <c r="P37" s="130">
        <v>0</v>
      </c>
      <c r="Q37" s="131">
        <v>0</v>
      </c>
      <c r="R37" s="132">
        <v>0</v>
      </c>
      <c r="T37" s="149">
        <f t="shared" ref="T37:T39" si="8">H37-N37</f>
        <v>710336</v>
      </c>
      <c r="U37" s="150">
        <f t="shared" ref="U37:U39" si="9">I37-O37</f>
        <v>0</v>
      </c>
      <c r="V37" s="150">
        <f t="shared" ref="V37:V39" si="10">J37-P37</f>
        <v>241520</v>
      </c>
      <c r="W37" s="151">
        <f t="shared" ref="W37:W39" si="11">K37-Q37</f>
        <v>14208</v>
      </c>
      <c r="X37" s="152">
        <f t="shared" ref="X37:X39" si="12">L37-R37</f>
        <v>966064</v>
      </c>
    </row>
    <row r="38" spans="1:24" ht="27.6" x14ac:dyDescent="0.3">
      <c r="A38" s="9" t="s">
        <v>65</v>
      </c>
      <c r="B38" s="42">
        <v>325</v>
      </c>
      <c r="C38" s="42">
        <v>3114</v>
      </c>
      <c r="D38" s="21" t="s">
        <v>66</v>
      </c>
      <c r="E38" s="21" t="s">
        <v>67</v>
      </c>
      <c r="F38" s="31">
        <v>70837538</v>
      </c>
      <c r="G38" s="35">
        <v>1</v>
      </c>
      <c r="H38" s="39">
        <v>88792</v>
      </c>
      <c r="I38" s="39">
        <v>0</v>
      </c>
      <c r="J38" s="39">
        <v>30192</v>
      </c>
      <c r="K38" s="67">
        <v>1776</v>
      </c>
      <c r="L38" s="70">
        <f>H38+J38+K38</f>
        <v>120760</v>
      </c>
      <c r="M38" s="93"/>
      <c r="N38" s="133">
        <v>0</v>
      </c>
      <c r="O38" s="134">
        <v>0</v>
      </c>
      <c r="P38" s="135">
        <v>0</v>
      </c>
      <c r="Q38" s="136">
        <v>0</v>
      </c>
      <c r="R38" s="137">
        <v>0</v>
      </c>
      <c r="T38" s="109">
        <f t="shared" si="8"/>
        <v>88792</v>
      </c>
      <c r="U38" s="111">
        <f t="shared" si="9"/>
        <v>0</v>
      </c>
      <c r="V38" s="111">
        <f t="shared" si="10"/>
        <v>30192</v>
      </c>
      <c r="W38" s="112">
        <f t="shared" si="11"/>
        <v>1776</v>
      </c>
      <c r="X38" s="113">
        <f t="shared" si="12"/>
        <v>120760</v>
      </c>
    </row>
    <row r="39" spans="1:24" ht="42.75" customHeight="1" thickBot="1" x14ac:dyDescent="0.35">
      <c r="A39" s="9" t="s">
        <v>56</v>
      </c>
      <c r="B39" s="42">
        <v>345</v>
      </c>
      <c r="C39" s="42">
        <v>3124</v>
      </c>
      <c r="D39" s="21" t="s">
        <v>57</v>
      </c>
      <c r="E39" s="21" t="s">
        <v>58</v>
      </c>
      <c r="F39" s="31">
        <v>48623725</v>
      </c>
      <c r="G39" s="35">
        <v>7</v>
      </c>
      <c r="H39" s="39">
        <v>621544</v>
      </c>
      <c r="I39" s="39">
        <v>0</v>
      </c>
      <c r="J39" s="39">
        <v>211328</v>
      </c>
      <c r="K39" s="67">
        <v>12432</v>
      </c>
      <c r="L39" s="70">
        <f>H39+J39+K39</f>
        <v>845304</v>
      </c>
      <c r="M39" s="95"/>
      <c r="N39" s="143">
        <v>250061</v>
      </c>
      <c r="O39" s="144">
        <v>0</v>
      </c>
      <c r="P39" s="144">
        <v>85024</v>
      </c>
      <c r="Q39" s="145">
        <v>5002</v>
      </c>
      <c r="R39" s="153">
        <v>340087</v>
      </c>
      <c r="T39" s="115">
        <f t="shared" si="8"/>
        <v>371483</v>
      </c>
      <c r="U39" s="116">
        <f t="shared" si="9"/>
        <v>0</v>
      </c>
      <c r="V39" s="116">
        <f t="shared" si="10"/>
        <v>126304</v>
      </c>
      <c r="W39" s="117">
        <f t="shared" si="11"/>
        <v>7430</v>
      </c>
      <c r="X39" s="118">
        <f t="shared" si="12"/>
        <v>505217</v>
      </c>
    </row>
    <row r="40" spans="1:24" ht="16.2" thickBot="1" x14ac:dyDescent="0.35">
      <c r="A40" s="62"/>
      <c r="B40" s="65"/>
      <c r="C40" s="65"/>
      <c r="D40" s="63" t="s">
        <v>107</v>
      </c>
      <c r="E40" s="63"/>
      <c r="F40" s="64"/>
      <c r="G40" s="54">
        <f>SUM(G37:G39)</f>
        <v>16</v>
      </c>
      <c r="H40" s="40">
        <f t="shared" ref="H40:X40" si="13">SUM(H37:H39)</f>
        <v>1420672</v>
      </c>
      <c r="I40" s="40">
        <f t="shared" si="13"/>
        <v>0</v>
      </c>
      <c r="J40" s="40">
        <f t="shared" si="13"/>
        <v>483040</v>
      </c>
      <c r="K40" s="68">
        <f t="shared" si="13"/>
        <v>28416</v>
      </c>
      <c r="L40" s="71">
        <f t="shared" si="13"/>
        <v>1932128</v>
      </c>
      <c r="M40" s="96"/>
      <c r="N40" s="104">
        <f t="shared" si="13"/>
        <v>250061</v>
      </c>
      <c r="O40" s="105">
        <f t="shared" si="13"/>
        <v>0</v>
      </c>
      <c r="P40" s="105">
        <f t="shared" si="13"/>
        <v>85024</v>
      </c>
      <c r="Q40" s="105">
        <f t="shared" si="13"/>
        <v>5002</v>
      </c>
      <c r="R40" s="124">
        <f t="shared" si="13"/>
        <v>340087</v>
      </c>
      <c r="T40" s="106">
        <f t="shared" si="13"/>
        <v>1170611</v>
      </c>
      <c r="U40" s="106">
        <f t="shared" si="13"/>
        <v>0</v>
      </c>
      <c r="V40" s="106">
        <f t="shared" si="13"/>
        <v>398016</v>
      </c>
      <c r="W40" s="107">
        <f t="shared" si="13"/>
        <v>23414</v>
      </c>
      <c r="X40" s="108">
        <f t="shared" si="13"/>
        <v>1592041</v>
      </c>
    </row>
    <row r="41" spans="1:24" ht="15" thickBot="1" x14ac:dyDescent="0.35"/>
    <row r="42" spans="1:24" ht="16.2" thickBot="1" x14ac:dyDescent="0.35">
      <c r="A42" s="62"/>
      <c r="B42" s="65"/>
      <c r="C42" s="65"/>
      <c r="D42" s="63" t="s">
        <v>108</v>
      </c>
      <c r="E42" s="63"/>
      <c r="F42" s="64"/>
      <c r="G42" s="54">
        <f>G35+G40</f>
        <v>63.300000000000004</v>
      </c>
      <c r="H42" s="40">
        <f t="shared" ref="H42:X42" si="14">H35+H40</f>
        <v>5576160</v>
      </c>
      <c r="I42" s="40">
        <f t="shared" si="14"/>
        <v>44400</v>
      </c>
      <c r="J42" s="40">
        <f t="shared" si="14"/>
        <v>1911080</v>
      </c>
      <c r="K42" s="40">
        <f t="shared" si="14"/>
        <v>111568</v>
      </c>
      <c r="L42" s="41">
        <f t="shared" si="14"/>
        <v>7643208</v>
      </c>
      <c r="M42" s="98"/>
      <c r="N42" s="155">
        <f t="shared" si="14"/>
        <v>491303</v>
      </c>
      <c r="O42" s="156">
        <f t="shared" si="14"/>
        <v>22200</v>
      </c>
      <c r="P42" s="156">
        <f t="shared" si="14"/>
        <v>184446.02000000002</v>
      </c>
      <c r="Q42" s="127">
        <f t="shared" si="14"/>
        <v>9840.08</v>
      </c>
      <c r="R42" s="126">
        <f t="shared" si="14"/>
        <v>707789.1</v>
      </c>
      <c r="T42" s="155">
        <f t="shared" si="14"/>
        <v>5084857</v>
      </c>
      <c r="U42" s="155">
        <f t="shared" si="14"/>
        <v>22200</v>
      </c>
      <c r="V42" s="155">
        <f t="shared" si="14"/>
        <v>1726633.98</v>
      </c>
      <c r="W42" s="127">
        <f t="shared" si="14"/>
        <v>101727.92</v>
      </c>
      <c r="X42" s="127">
        <f t="shared" si="14"/>
        <v>6935418.9000000004</v>
      </c>
    </row>
    <row r="44" spans="1:24" x14ac:dyDescent="0.3">
      <c r="B44" s="76"/>
    </row>
    <row r="45" spans="1:24" ht="16.5" customHeight="1" thickBot="1" x14ac:dyDescent="0.35">
      <c r="A45" s="75"/>
      <c r="B45" s="80" t="s">
        <v>109</v>
      </c>
      <c r="C45" s="73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</row>
    <row r="46" spans="1:24" ht="15.75" customHeight="1" x14ac:dyDescent="0.3">
      <c r="A46" s="191" t="s">
        <v>0</v>
      </c>
      <c r="B46" s="171" t="s">
        <v>97</v>
      </c>
      <c r="C46" s="171" t="s">
        <v>98</v>
      </c>
      <c r="D46" s="193" t="s">
        <v>1</v>
      </c>
      <c r="E46" s="195" t="s">
        <v>94</v>
      </c>
      <c r="F46" s="193" t="s">
        <v>3</v>
      </c>
      <c r="G46" s="197" t="s">
        <v>96</v>
      </c>
      <c r="H46" s="173" t="s">
        <v>6</v>
      </c>
      <c r="I46" s="173" t="s">
        <v>111</v>
      </c>
      <c r="J46" s="175" t="s">
        <v>8</v>
      </c>
      <c r="K46" s="177" t="s">
        <v>9</v>
      </c>
      <c r="L46" s="161" t="s">
        <v>112</v>
      </c>
      <c r="M46" s="99"/>
      <c r="N46" s="159" t="s">
        <v>123</v>
      </c>
      <c r="O46" s="161" t="s">
        <v>124</v>
      </c>
    </row>
    <row r="47" spans="1:24" ht="15.75" customHeight="1" thickBot="1" x14ac:dyDescent="0.35">
      <c r="A47" s="192"/>
      <c r="B47" s="172"/>
      <c r="C47" s="172"/>
      <c r="D47" s="194"/>
      <c r="E47" s="196"/>
      <c r="F47" s="194"/>
      <c r="G47" s="198"/>
      <c r="H47" s="174"/>
      <c r="I47" s="174"/>
      <c r="J47" s="176"/>
      <c r="K47" s="178"/>
      <c r="L47" s="162"/>
      <c r="M47" s="99"/>
      <c r="N47" s="160"/>
      <c r="O47" s="162"/>
    </row>
    <row r="48" spans="1:24" ht="28.2" thickBot="1" x14ac:dyDescent="0.35">
      <c r="A48" s="14" t="s">
        <v>10</v>
      </c>
      <c r="B48" s="44">
        <v>243</v>
      </c>
      <c r="C48" s="44">
        <v>3111</v>
      </c>
      <c r="D48" s="20" t="s">
        <v>95</v>
      </c>
      <c r="E48" s="20" t="s">
        <v>110</v>
      </c>
      <c r="F48" s="81">
        <v>3189872</v>
      </c>
      <c r="G48" s="15">
        <v>1</v>
      </c>
      <c r="H48" s="15"/>
      <c r="I48" s="16"/>
      <c r="J48" s="16"/>
      <c r="K48" s="78"/>
      <c r="L48" s="70">
        <v>118984</v>
      </c>
      <c r="M48" s="97"/>
      <c r="N48" s="113">
        <v>0</v>
      </c>
      <c r="O48" s="113">
        <v>118984</v>
      </c>
    </row>
    <row r="49" spans="1:15" ht="16.2" thickBot="1" x14ac:dyDescent="0.35">
      <c r="A49" s="82"/>
      <c r="B49" s="83"/>
      <c r="C49" s="83"/>
      <c r="D49" s="63" t="s">
        <v>113</v>
      </c>
      <c r="E49" s="84"/>
      <c r="F49" s="85"/>
      <c r="G49" s="10">
        <f>SUM(G48:G48)</f>
        <v>1</v>
      </c>
      <c r="H49" s="10"/>
      <c r="I49" s="11"/>
      <c r="J49" s="11"/>
      <c r="K49" s="79"/>
      <c r="L49" s="71">
        <f>SUM(L48)</f>
        <v>118984</v>
      </c>
      <c r="M49" s="98"/>
      <c r="N49" s="148">
        <f>SUM(N48)</f>
        <v>0</v>
      </c>
      <c r="O49" s="108">
        <f>SUM(O48)</f>
        <v>118984</v>
      </c>
    </row>
    <row r="51" spans="1:15" ht="15.6" x14ac:dyDescent="0.3">
      <c r="D51" s="125" t="s">
        <v>114</v>
      </c>
      <c r="G51" s="86">
        <f>G42+G49</f>
        <v>64.300000000000011</v>
      </c>
      <c r="L51" s="157">
        <f>L42+L49</f>
        <v>7762192</v>
      </c>
      <c r="M51" s="157"/>
      <c r="N51" s="158">
        <f>R42+N49</f>
        <v>707789.1</v>
      </c>
      <c r="O51" s="157">
        <f>X42+O49</f>
        <v>7054402.9000000004</v>
      </c>
    </row>
  </sheetData>
  <autoFilter ref="A6:E35"/>
  <sortState ref="A7:M35">
    <sortCondition ref="B7:B35"/>
  </sortState>
  <mergeCells count="32">
    <mergeCell ref="A6:A7"/>
    <mergeCell ref="D6:D7"/>
    <mergeCell ref="E6:E7"/>
    <mergeCell ref="F6:F7"/>
    <mergeCell ref="G6:G7"/>
    <mergeCell ref="A46:A47"/>
    <mergeCell ref="D46:D47"/>
    <mergeCell ref="E46:E47"/>
    <mergeCell ref="F46:F47"/>
    <mergeCell ref="G46:G47"/>
    <mergeCell ref="T6:U6"/>
    <mergeCell ref="V6:W6"/>
    <mergeCell ref="X6:X7"/>
    <mergeCell ref="T5:X5"/>
    <mergeCell ref="N6:O6"/>
    <mergeCell ref="P6:Q6"/>
    <mergeCell ref="R6:R7"/>
    <mergeCell ref="N46:N47"/>
    <mergeCell ref="O46:O47"/>
    <mergeCell ref="H5:L5"/>
    <mergeCell ref="B1:O1"/>
    <mergeCell ref="N5:R5"/>
    <mergeCell ref="B46:B47"/>
    <mergeCell ref="C46:C47"/>
    <mergeCell ref="H46:H47"/>
    <mergeCell ref="I46:I47"/>
    <mergeCell ref="J46:J47"/>
    <mergeCell ref="K46:K47"/>
    <mergeCell ref="L46:L47"/>
    <mergeCell ref="H6:I6"/>
    <mergeCell ref="J6:K6"/>
    <mergeCell ref="L6:L7"/>
  </mergeCells>
  <pageMargins left="0.26" right="0.19685039370078741" top="0.31496062992125984" bottom="0.23622047244094491" header="0.31496062992125984" footer="0.15748031496062992"/>
  <pageSetup paperSize="9" scale="60" fitToHeight="0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tab. č. 6 ÚZ 33457</vt:lpstr>
      <vt:lpstr>'tab. č. 6 ÚZ 33457'!Názvy_tisku</vt:lpstr>
      <vt:lpstr>'tab. č. 6 ÚZ 33457'!Oblast_tisku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Muzikářová Miroslava</dc:creator>
  <cp:lastModifiedBy>Klimešová Michaela</cp:lastModifiedBy>
  <cp:lastPrinted>2017-10-04T10:51:52Z</cp:lastPrinted>
  <dcterms:created xsi:type="dcterms:W3CDTF">2017-02-10T10:28:35Z</dcterms:created>
  <dcterms:modified xsi:type="dcterms:W3CDTF">2017-10-24T06:18:52Z</dcterms:modified>
</cp:coreProperties>
</file>