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16 - 2020\přílohy ke zveřejnění\2017\29 RK\"/>
    </mc:Choice>
  </mc:AlternateContent>
  <bookViews>
    <workbookView xWindow="0" yWindow="0" windowWidth="23040" windowHeight="9396"/>
  </bookViews>
  <sheets>
    <sheet name="tab 9.a" sheetId="1" r:id="rId1"/>
    <sheet name="tab 9.b" sheetId="2" r:id="rId2"/>
    <sheet name="list1" sheetId="3" r:id="rId3"/>
  </sheets>
  <definedNames>
    <definedName name="_xlnm._FilterDatabase" localSheetId="0" hidden="1">'tab 9.a'!$A$4:$AC$91</definedName>
    <definedName name="_xlnm.Print_Titles" localSheetId="0">'tab 9.a'!$A:$D,'tab 9.a'!$2:$4</definedName>
    <definedName name="_xlnm.Print_Area" localSheetId="0">'tab 9.a'!$E$5:$AA$91</definedName>
    <definedName name="Z_01DFE822_EA60_4082_B120_C4FFA5D9CFF1_.wvu.FilterData" localSheetId="0" hidden="1">'tab 9.a'!$A$4:$G$91</definedName>
    <definedName name="Z_01F02265_BE86_44A6_9012_51E28F761A07_.wvu.FilterData" localSheetId="0" hidden="1">'tab 9.a'!$H$4:$H$91</definedName>
    <definedName name="Z_022526E6_09AA_4F41_89FC_14138912ADE2_.wvu.FilterData" localSheetId="0" hidden="1">'tab 9.a'!$H$4:$H$91</definedName>
    <definedName name="Z_029E8115_0EDF_4F6B_B730_61D9E7412CE3_.wvu.FilterData" localSheetId="0" hidden="1">'tab 9.a'!$Y$4:$AC$91</definedName>
    <definedName name="Z_037941B1_EAF2_4A7B_8E8C_2DB0C17D9661_.wvu.FilterData" localSheetId="0" hidden="1">'tab 9.a'!$A$4:$G$91</definedName>
    <definedName name="Z_05118FF1_D4C6_40E0_9295_58F5B89C3888_.wvu.FilterData" localSheetId="0" hidden="1">'tab 9.a'!$Y$4:$AC$91</definedName>
    <definedName name="Z_052710F8_FEF4_471A_B699_38FF56FD2CBF_.wvu.FilterData" localSheetId="0" hidden="1">'tab 9.a'!$Y$4:$AC$91</definedName>
    <definedName name="Z_056957C7_4509_479C_8754_CEC71740D44E_.wvu.FilterData" localSheetId="0" hidden="1">'tab 9.a'!$Y$4:$AC$91</definedName>
    <definedName name="Z_058EC64C_FF54_40D4_B191_218CDA00D270_.wvu.FilterData" localSheetId="0" hidden="1">'tab 9.a'!$Y$4:$AC$91</definedName>
    <definedName name="Z_07328FCF_9B05_4E89_9AA7_C86DAB635B44_.wvu.FilterData" localSheetId="0" hidden="1">'tab 9.a'!$H$4:$H$91</definedName>
    <definedName name="Z_07BB7BAB_C392_4C6C_80D1_76AF38AE55B8_.wvu.FilterData" localSheetId="0" hidden="1">'tab 9.a'!$Y$4:$AC$91</definedName>
    <definedName name="Z_07C76D64_0ADB_49D2_BD73_936D5CA0D0A6_.wvu.FilterData" localSheetId="0" hidden="1">'tab 9.a'!$H$4:$H$91</definedName>
    <definedName name="Z_0882534A_5433_4A81_A4F6_156FD0D1517D_.wvu.FilterData" localSheetId="0" hidden="1">'tab 9.a'!$Y$4:$AC$91</definedName>
    <definedName name="Z_0AA6E0F7_565A_401E_A6DF_979072462F81_.wvu.FilterData" localSheetId="0" hidden="1">'tab 9.a'!$Y$4:$AC$91</definedName>
    <definedName name="Z_0B9C6398_BE33_403E_9D63_A1A2F566993A_.wvu.FilterData" localSheetId="0" hidden="1">'tab 9.a'!$Y$4:$AC$91</definedName>
    <definedName name="Z_0BF056E7_6A8B_496E_BFAB_2ECCB715769C_.wvu.FilterData" localSheetId="0" hidden="1">'tab 9.a'!$H$4:$H$91</definedName>
    <definedName name="Z_0C4D1202_93D6_4A1B_8D27_17F10022FDEE_.wvu.FilterData" localSheetId="0" hidden="1">'tab 9.a'!$Y$4:$AC$91</definedName>
    <definedName name="Z_0E04DF15_D661_4670_8BB2_F8E2E98744DA_.wvu.FilterData" localSheetId="0" hidden="1">'tab 9.a'!$H$4:$H$91</definedName>
    <definedName name="Z_0FAFF8C9_50E2_44CF_944C_D872E8358D5A_.wvu.Cols" localSheetId="0" hidden="1">'tab 9.a'!#REF!</definedName>
    <definedName name="Z_0FAFF8C9_50E2_44CF_944C_D872E8358D5A_.wvu.FilterData" localSheetId="0" hidden="1">'tab 9.a'!$A$4:$G$91</definedName>
    <definedName name="Z_0FC19F90_33CF_4D5B_BF8C_E1FBB37DB944_.wvu.FilterData" localSheetId="0" hidden="1">'tab 9.a'!$A$4:$G$91</definedName>
    <definedName name="Z_0FF05CFE_C5B3_4A90_9BCC_7D0BE7B9BBD8_.wvu.FilterData" localSheetId="0" hidden="1">'tab 9.a'!$H$4:$H$91</definedName>
    <definedName name="Z_101C17F4_EA66_4820_B03E_7B7F7D4A94DA_.wvu.FilterData" localSheetId="0" hidden="1">'tab 9.a'!$H$4:$H$91</definedName>
    <definedName name="Z_103DB8D3_96F2_431F_B467_50AE76F879EA_.wvu.FilterData" localSheetId="0" hidden="1">'tab 9.a'!$H$4:$H$91</definedName>
    <definedName name="Z_1066AD60_53C4_4A4E_9FDE_1E7F6DEDB7EC_.wvu.FilterData" localSheetId="0" hidden="1">'tab 9.a'!$Y$4:$AC$91</definedName>
    <definedName name="Z_10F74B28_0115_4C77_8EAA_4A3347A58482_.wvu.FilterData" localSheetId="0" hidden="1">'tab 9.a'!$Y$4:$AC$91</definedName>
    <definedName name="Z_1182CCB4_4478_4AC5_968E_7659405E9E88_.wvu.FilterData" localSheetId="0" hidden="1">'tab 9.a'!$Y$4:$AC$91</definedName>
    <definedName name="Z_119D8798_73AE_49F9_AD85_418B9E49C11C_.wvu.FilterData" localSheetId="0" hidden="1">'tab 9.a'!$H$4:$H$91</definedName>
    <definedName name="Z_1346AEBE_6D1F_4766_AF7B_3875D5B9AB5C_.wvu.FilterData" localSheetId="0" hidden="1">'tab 9.a'!$Y$4:$AC$91</definedName>
    <definedName name="Z_13C8F943_2550_4555_8041_AAED1C17CE69_.wvu.FilterData" localSheetId="0" hidden="1">'tab 9.a'!$Y$4:$AC$91</definedName>
    <definedName name="Z_14353CD2_D954_4FEF_98AD_278B518C7507_.wvu.FilterData" localSheetId="0" hidden="1">'tab 9.a'!$A$4:$G$91</definedName>
    <definedName name="Z_14404F24_0580_475D_8A75_19725B35AD01_.wvu.FilterData" localSheetId="0" hidden="1">'tab 9.a'!$H$4:$H$91</definedName>
    <definedName name="Z_14FBD52D_18BC_49E7_890A_0A8E1228F4E2_.wvu.FilterData" localSheetId="0" hidden="1">'tab 9.a'!$Y$4:$AC$91</definedName>
    <definedName name="Z_18939EF4_8012_44B1_8A06_D958DB9FE4BF_.wvu.FilterData" localSheetId="0" hidden="1">'tab 9.a'!$Y$4:$AC$91</definedName>
    <definedName name="Z_19D5EF15_478E_4E16_89C8_DE405C02DF5A_.wvu.FilterData" localSheetId="0" hidden="1">'tab 9.a'!$H$4:$H$91</definedName>
    <definedName name="Z_1A925A10_AE1D_4ADB_8249_DCD7D742C08B_.wvu.FilterData" localSheetId="0" hidden="1">'tab 9.a'!$H$4:$H$91</definedName>
    <definedName name="Z_1B3B7BD8_23E0_4B24_BCC6_36F7AB12AC98_.wvu.FilterData" localSheetId="0" hidden="1">'tab 9.a'!$Y$4:$AC$91</definedName>
    <definedName name="Z_1BE74D88_CD19_41C3_8AFF_ED6623CA9D69_.wvu.FilterData" localSheetId="0" hidden="1">'tab 9.a'!$A$4:$G$4</definedName>
    <definedName name="Z_1C4331F9_4050_463E_8CD6_60015FAE6732_.wvu.FilterData" localSheetId="0" hidden="1">'tab 9.a'!$Y$4:$AC$91</definedName>
    <definedName name="Z_1CFDD9A0_D6B5_4A54_A4DC_949A48875F1F_.wvu.FilterData" localSheetId="0" hidden="1">'tab 9.a'!$Y$4:$AC$91</definedName>
    <definedName name="Z_1E675F75_2AD2_4C7A_9E0F_96500BDD8630_.wvu.FilterData" localSheetId="0" hidden="1">'tab 9.a'!$A$4:$G$91</definedName>
    <definedName name="Z_1EB8D37D_DD94_4EBD_A5E5_F19E810545AE_.wvu.FilterData" localSheetId="0" hidden="1">'tab 9.a'!$H$4:$H$91</definedName>
    <definedName name="Z_1EBA7207_A6FA_489D_8525_B5EC0FE3469F_.wvu.FilterData" localSheetId="0" hidden="1">'tab 9.a'!$Y$4:$AC$91</definedName>
    <definedName name="Z_1F498303_49E6_4819_92AF_16B2C385677A_.wvu.FilterData" localSheetId="0" hidden="1">'tab 9.a'!$Y$4:$AC$91</definedName>
    <definedName name="Z_1F51D93E_0CBC_41B0_8F12_237E0663D9E8_.wvu.FilterData" localSheetId="0" hidden="1">'tab 9.a'!$Y$4:$AC$91</definedName>
    <definedName name="Z_1FFED687_339C_4EF1_B1F5_757D28D26711_.wvu.FilterData" localSheetId="0" hidden="1">'tab 9.a'!$Y$4:$AC$91</definedName>
    <definedName name="Z_21121A07_2C6F_4B60_ABE0_C152C750B8EC_.wvu.FilterData" localSheetId="0" hidden="1">'tab 9.a'!$Y$4:$AC$91</definedName>
    <definedName name="Z_21458435_8717_4B81_8915_57F747861E0E_.wvu.FilterData" localSheetId="0" hidden="1">'tab 9.a'!$H$4:$H$91</definedName>
    <definedName name="Z_2278F86C_FF03_458F_AF23_017B3CE73B9C_.wvu.FilterData" localSheetId="0" hidden="1">'tab 9.a'!$Y$4:$AC$91</definedName>
    <definedName name="Z_24E343BE_6475_4DFC_A035_88068E1F7AAE_.wvu.FilterData" localSheetId="0" hidden="1">'tab 9.a'!$Y$4:$AC$91</definedName>
    <definedName name="Z_25CB6CBD_F062_45EE_B1C4_7B64604D437F_.wvu.FilterData" localSheetId="0" hidden="1">'tab 9.a'!$Y$4:$AC$91</definedName>
    <definedName name="Z_265848A0_A7A7_46C0_9D83_1CA2FEF97944_.wvu.FilterData" localSheetId="0" hidden="1">'tab 9.a'!$H$4:$H$91</definedName>
    <definedName name="Z_270FCFC2_7F5E_4E88_B94E_F0260BEEE26F_.wvu.FilterData" localSheetId="0" hidden="1">'tab 9.a'!$Y$4:$AC$91</definedName>
    <definedName name="Z_2A5B85DD_D768_4B3F_91C4_DB01EC7FA8D7_.wvu.FilterData" localSheetId="0" hidden="1">'tab 9.a'!$Y$4:$AC$91</definedName>
    <definedName name="Z_2AEF9A28_4B97_4563_81F4_33EEA952CFA1_.wvu.FilterData" localSheetId="0" hidden="1">'tab 9.a'!$H$4:$H$91</definedName>
    <definedName name="Z_2C2793B8_4D12_4229_9104_F590F2A55BB3_.wvu.FilterData" localSheetId="0" hidden="1">'tab 9.a'!$Y$4:$AC$91</definedName>
    <definedName name="Z_2D9FC668_C88F_407E_A0F6_1495251B59DE_.wvu.FilterData" localSheetId="0" hidden="1">'tab 9.a'!$A$4:$G$91</definedName>
    <definedName name="Z_2E79A615_1BF2_4CC5_9BB4_BE34EEF7F714_.wvu.FilterData" localSheetId="0" hidden="1">'tab 9.a'!$H$4:$H$91</definedName>
    <definedName name="Z_304836AB_4834_4D79_ACCB_41725F286AE7_.wvu.FilterData" localSheetId="0" hidden="1">'tab 9.a'!$Y$4:$AC$91</definedName>
    <definedName name="Z_31831C17_30A5_4CC6_8742_65B8E43BC2BA_.wvu.FilterData" localSheetId="0" hidden="1">'tab 9.a'!$Y$4:$AC$91</definedName>
    <definedName name="Z_33F3B3FD_124D_4613_A94C_47BA10277FFE_.wvu.FilterData" localSheetId="0" hidden="1">'tab 9.a'!$H$4:$H$91</definedName>
    <definedName name="Z_356696C9_AFB8_447E_AD04_51A9246A94B9_.wvu.FilterData" localSheetId="0" hidden="1">'tab 9.a'!$Y$4:$AC$91</definedName>
    <definedName name="Z_3A43A504_1D1F_4025_AACD_4B28D3C26525_.wvu.FilterData" localSheetId="0" hidden="1">'tab 9.a'!$Y$4:$AC$91</definedName>
    <definedName name="Z_3ABB2EC4_BFEF_46A7_92D8_F36768995236_.wvu.FilterData" localSheetId="0" hidden="1">'tab 9.a'!$H$4:$H$91</definedName>
    <definedName name="Z_3B9403E3_06BF_4FD2_97DC_FEA38605A79B_.wvu.FilterData" localSheetId="0" hidden="1">'tab 9.a'!$H$4:$H$91</definedName>
    <definedName name="Z_3C7586B7_FC0D_457A_9235_5ED1F0E0DE30_.wvu.FilterData" localSheetId="0" hidden="1">'tab 9.a'!$H$4:$H$91</definedName>
    <definedName name="Z_3CB65469_00ED_4D1C_975C_D7D19EDC14D2_.wvu.FilterData" localSheetId="0" hidden="1">'tab 9.a'!$A$4:$G$91</definedName>
    <definedName name="Z_3D8B94BA_A5FE_430E_819C_A66724CFB027_.wvu.FilterData" localSheetId="0" hidden="1">'tab 9.a'!$H$4:$H$91</definedName>
    <definedName name="Z_3F36ABA3_47D4_4AA4_97FB_3E7D0010A3B8_.wvu.FilterData" localSheetId="0" hidden="1">'tab 9.a'!$A$4:$G$91</definedName>
    <definedName name="Z_4003A102_24FA_421E_8B1E_76F571AD0EFD_.wvu.FilterData" localSheetId="0" hidden="1">'tab 9.a'!$H$4:$H$91</definedName>
    <definedName name="Z_415D1ADE_6DCF_4B17_80AA_73E5D40C87B9_.wvu.FilterData" localSheetId="0" hidden="1">'tab 9.a'!$Y$4:$AC$91</definedName>
    <definedName name="Z_41AD66F2_5F3C_4F72_A5DA_48CD8C024FFD_.wvu.FilterData" localSheetId="0" hidden="1">'tab 9.a'!$Y$4:$AC$91</definedName>
    <definedName name="Z_42BDDC24_4D53_432F_8B68_1B3EEEA66E18_.wvu.PrintTitles" localSheetId="0" hidden="1">'tab 9.a'!$A:$D,'tab 9.a'!$1:$4</definedName>
    <definedName name="Z_42FD9793_73E3_4BDD_A28D_F89C181B3BDE_.wvu.FilterData" localSheetId="0" hidden="1">'tab 9.a'!$Y$4:$AC$91</definedName>
    <definedName name="Z_43479998_D23C_4886_A533_9CE4EF928416_.wvu.FilterData" localSheetId="0" hidden="1">'tab 9.a'!$Y$4:$AC$91</definedName>
    <definedName name="Z_43921529_FD70_4C32_A894_447655B87879_.wvu.FilterData" localSheetId="0" hidden="1">'tab 9.a'!$H$4:$M$91</definedName>
    <definedName name="Z_4475611B_F034_49C4_BA7C_2CDAB3B0F7C6_.wvu.FilterData" localSheetId="0" hidden="1">'tab 9.a'!$Y$4:$AC$91</definedName>
    <definedName name="Z_451B6C9E_4316_45DC_BD0F_5B55DF5891F9_.wvu.FilterData" localSheetId="0" hidden="1">'tab 9.a'!$Y$4:$AC$91</definedName>
    <definedName name="Z_4657FE4D_ECF5_4DDF_B895_B4152A380896_.wvu.FilterData" localSheetId="0" hidden="1">'tab 9.a'!$H$4:$H$91</definedName>
    <definedName name="Z_476EF759_798F_4AA3_AE8F_C9D62191DF9D_.wvu.FilterData" localSheetId="0" hidden="1">'tab 9.a'!$H$4:$H$91</definedName>
    <definedName name="Z_480A5CBE_2BC3_4D75_8C6E_B2D794FC4F28_.wvu.FilterData" localSheetId="0" hidden="1">'tab 9.a'!$A$4:$G$91</definedName>
    <definedName name="Z_48E4B102_16B0_4DEF_86E6_815885B3C295_.wvu.FilterData" localSheetId="0" hidden="1">'tab 9.a'!$H$4:$H$91</definedName>
    <definedName name="Z_48F0BD15_C868_449C_BC81_5C5F772B3FFB_.wvu.FilterData" localSheetId="0" hidden="1">'tab 9.a'!$H$4:$H$91</definedName>
    <definedName name="Z_49427AC1_C746_4D9E_95B0_38E1BD73E2CF_.wvu.FilterData" localSheetId="0" hidden="1">'tab 9.a'!$H$4:$H$91</definedName>
    <definedName name="Z_49860BF8_3942_45D3_96CF_9186C05A7DF8_.wvu.FilterData" localSheetId="0" hidden="1">'tab 9.a'!$Y$4:$AC$91</definedName>
    <definedName name="Z_499375F4_437D_413E_A9D7_B8205CC6E530_.wvu.FilterData" localSheetId="0" hidden="1">'tab 9.a'!$A$4:$G$91</definedName>
    <definedName name="Z_4AEEE998_6213_46C4_B23C_51EB19DA0A67_.wvu.FilterData" localSheetId="0" hidden="1">'tab 9.a'!$H$4:$H$91</definedName>
    <definedName name="Z_4C4E271B_DAE1_4966_855F_8D97DE54AC8B_.wvu.FilterData" localSheetId="0" hidden="1">'tab 9.a'!$Y$4:$AC$91</definedName>
    <definedName name="Z_4CF699FE_4796_480A_82A3_964E2E1F7FF8_.wvu.FilterData" localSheetId="0" hidden="1">'tab 9.a'!$H$4:$H$91</definedName>
    <definedName name="Z_4DBD8736_E289_4392_A0F8_4ADE8A33D9D4_.wvu.FilterData" localSheetId="0" hidden="1">'tab 9.a'!$A$4:$G$91</definedName>
    <definedName name="Z_4DC21FFD_E13E_4686_BAD0_5375CFB4A7C1_.wvu.FilterData" localSheetId="0" hidden="1">'tab 9.a'!$Y$4:$AC$91</definedName>
    <definedName name="Z_4E552D03_436B_4DBF_B7EA_66E8C6B33314_.wvu.FilterData" localSheetId="0" hidden="1">'tab 9.a'!$Y$4:$AC$91</definedName>
    <definedName name="Z_4F33828D_3607_41A2_A3EB_C76566848BAA_.wvu.FilterData" localSheetId="0" hidden="1">'tab 9.a'!$Y$4:$AC$91</definedName>
    <definedName name="Z_4F361F5D_69C9_4270_9669_758F0F5DD2B9_.wvu.FilterData" localSheetId="0" hidden="1">'tab 9.a'!$Y$4:$AC$91</definedName>
    <definedName name="Z_50644BAC_F783_4DB5_AE34_96899CEB9653_.wvu.FilterData" localSheetId="0" hidden="1">'tab 9.a'!$H$4:$H$91</definedName>
    <definedName name="Z_52CE94FE_11B3_4FB1_895A_2BD5D33BDAF6_.wvu.FilterData" localSheetId="0" hidden="1">'tab 9.a'!$Y$4:$AC$91</definedName>
    <definedName name="Z_52FA824C_4DA0_43AD_93FD_256E582230D6_.wvu.FilterData" localSheetId="0" hidden="1">'tab 9.a'!$Y$4:$AC$91</definedName>
    <definedName name="Z_54602EE7_0118_480B_8FC6_6D846151BC29_.wvu.FilterData" localSheetId="0" hidden="1">'tab 9.a'!$H$4:$H$91</definedName>
    <definedName name="Z_575D3D13_5182_4831_BFFF_4F1C03259885_.wvu.FilterData" localSheetId="0" hidden="1">'tab 9.a'!$H$4:$H$91</definedName>
    <definedName name="Z_595E9EC8_2EC5_43B0_BA81_B24BA1CCB7C4_.wvu.FilterData" localSheetId="0" hidden="1">'tab 9.a'!$H$4:$H$91</definedName>
    <definedName name="Z_596E432E_A312_4476_A01C_E91E9DC92C41_.wvu.FilterData" localSheetId="0" hidden="1">'tab 9.a'!$A$4:$G$91</definedName>
    <definedName name="Z_598CC890_A154_4813_948F_EB7B2478CB9A_.wvu.FilterData" localSheetId="0" hidden="1">'tab 9.a'!$Y$4:$AC$91</definedName>
    <definedName name="Z_5B4EF6FA_D4F1_4074_8CEE_639979BF0378_.wvu.FilterData" localSheetId="0" hidden="1">'tab 9.a'!$H$4:$H$91</definedName>
    <definedName name="Z_5D749468_10D2_4151_A26F_4F6165A466FD_.wvu.FilterData" localSheetId="0" hidden="1">'tab 9.a'!$Y$4:$AC$91</definedName>
    <definedName name="Z_5DBFBDE6_C58A_4FD1_AC26_3427B872834E_.wvu.FilterData" localSheetId="0" hidden="1">'tab 9.a'!$H$4:$H$91</definedName>
    <definedName name="Z_5E1F7E9D_2411_4CBB_9617_FB535A50E523_.wvu.FilterData" localSheetId="0" hidden="1">'tab 9.a'!$Y$4:$AC$91</definedName>
    <definedName name="Z_5E45191E_8FF1_4445_B538_881F7A7B2779_.wvu.FilterData" localSheetId="0" hidden="1">'tab 9.a'!$H$4:$H$91</definedName>
    <definedName name="Z_5EA9EE90_8904_4C9B_8E77_18B22815C755_.wvu.FilterData" localSheetId="0" hidden="1">'tab 9.a'!$Y$4:$AC$91</definedName>
    <definedName name="Z_609D4D37_DF30_421A_9CC1_F047EE2B27AD_.wvu.FilterData" localSheetId="0" hidden="1">'tab 9.a'!$H$4:$H$91</definedName>
    <definedName name="Z_61731A61_FE17_4D31_97F7_10CC9DADD7FE_.wvu.FilterData" localSheetId="0" hidden="1">'tab 9.a'!$A$4:$G$91</definedName>
    <definedName name="Z_6184AB1A_1719_4DB8_9B59_704089391F4F_.wvu.Cols" localSheetId="0" hidden="1">'tab 9.a'!#REF!,'tab 9.a'!#REF!,'tab 9.a'!#REF!</definedName>
    <definedName name="Z_6184AB1A_1719_4DB8_9B59_704089391F4F_.wvu.FilterData" localSheetId="0" hidden="1">'tab 9.a'!$Y$4:$AC$91</definedName>
    <definedName name="Z_6184AB1A_1719_4DB8_9B59_704089391F4F_.wvu.PrintTitles" localSheetId="0" hidden="1">'tab 9.a'!$A:$D</definedName>
    <definedName name="Z_63D3B8A8_E570_4B0A_898A_4065C4A27F57_.wvu.FilterData" localSheetId="0" hidden="1">'tab 9.a'!$Y$4:$AC$91</definedName>
    <definedName name="Z_65DDC036_31BB_4A45_BA8C_5E43DE70E1C8_.wvu.FilterData" localSheetId="0" hidden="1">'tab 9.a'!$A$4:$G$91</definedName>
    <definedName name="Z_66B49097_C9A3_4EBF_ABCE_FCA9095E79DB_.wvu.FilterData" localSheetId="0" hidden="1">'tab 9.a'!$Y$4:$AC$91</definedName>
    <definedName name="Z_6804B347_A47F_48C3_9DAE_7F6CA3633982_.wvu.FilterData" localSheetId="0" hidden="1">'tab 9.a'!$Y$4:$AC$91</definedName>
    <definedName name="Z_68972D2C_7653_41CE_8AD7_F7E8C50A7CD1_.wvu.FilterData" localSheetId="0" hidden="1">'tab 9.a'!$A$4:$G$91</definedName>
    <definedName name="Z_6ACA3E6B_F502_4AA8_8214_82086CEF1676_.wvu.FilterData" localSheetId="0" hidden="1">'tab 9.a'!$Y$4:$AC$91</definedName>
    <definedName name="Z_6ADF9D0D_D580_4A60_9949_1A6BA00EDF46_.wvu.FilterData" localSheetId="0" hidden="1">'tab 9.a'!$H$4:$H$91</definedName>
    <definedName name="Z_6BF021B3_208A_478D_BA26_E17F0FF988C9_.wvu.FilterData" localSheetId="0" hidden="1">'tab 9.a'!$Y$4:$AC$91</definedName>
    <definedName name="Z_6C0519F1_A414_40D0_AC5C_853915785A22_.wvu.FilterData" localSheetId="0" hidden="1">'tab 9.a'!$Y$4:$AC$91</definedName>
    <definedName name="Z_70056539_D0F4_41C2_9122_D6399BF63D43_.wvu.FilterData" localSheetId="0" hidden="1">'tab 9.a'!$H$4:$H$91</definedName>
    <definedName name="Z_705C7529_B6F4_4D5A_A297_51FF849DFCAD_.wvu.FilterData" localSheetId="0" hidden="1">'tab 9.a'!$Y$4:$AC$91</definedName>
    <definedName name="Z_70BD0553_3B0A_4586_A4FF_0CC1FB3D798A_.wvu.FilterData" localSheetId="0" hidden="1">'tab 9.a'!$Y$4:$AC$91</definedName>
    <definedName name="Z_72678843_AA18_433F_9670_24E18F34C508_.wvu.FilterData" localSheetId="0" hidden="1">'tab 9.a'!$H$4:$H$91</definedName>
    <definedName name="Z_7288C2D6_5C5E_4CA3_B4AC_0B3AD112DC98_.wvu.FilterData" localSheetId="0" hidden="1">'tab 9.a'!$H$4:$H$91</definedName>
    <definedName name="Z_73F0446C_781C_4986_82F8_7A46033794ED_.wvu.FilterData" localSheetId="0" hidden="1">'tab 9.a'!$A$4:$G$91</definedName>
    <definedName name="Z_7421E020_D92F_414A_B590_912A19E9CECB_.wvu.FilterData" localSheetId="0" hidden="1">'tab 9.a'!$Y$4:$AC$91</definedName>
    <definedName name="Z_74B8B8BD_BE44_46B2_B7D4_8355306092B0_.wvu.FilterData" localSheetId="0" hidden="1">'tab 9.a'!$Y$4:$AC$91</definedName>
    <definedName name="Z_76B95442_83B3_4696_8ED5_C1B4683F97D4_.wvu.FilterData" localSheetId="0" hidden="1">'tab 9.a'!$Y$4:$AC$91</definedName>
    <definedName name="Z_76E944F0_50D2_4561_8197_71FD853C1D12_.wvu.FilterData" localSheetId="0" hidden="1">'tab 9.a'!$Y$4:$AC$91</definedName>
    <definedName name="Z_7911AF33_E896_4050_A491_AA570E69831A_.wvu.FilterData" localSheetId="0" hidden="1">'tab 9.a'!$H$4:$H$91</definedName>
    <definedName name="Z_7A01A4F3_73A7_47E3_86DD_4384366545DB_.wvu.FilterData" localSheetId="0" hidden="1">'tab 9.a'!$Y$4:$AC$91</definedName>
    <definedName name="Z_7C1274C8_D422_405B_944D_AD548A916B02_.wvu.FilterData" localSheetId="0" hidden="1">'tab 9.a'!$A$4:$G$91</definedName>
    <definedName name="Z_7DE12012_3D20_4BEA_9554_65C3AA02F108_.wvu.FilterData" localSheetId="0" hidden="1">'tab 9.a'!$Y$4:$AC$91</definedName>
    <definedName name="Z_7E4DE169_3C55_42B0_89B7_FAE2C30D0E40_.wvu.FilterData" localSheetId="0" hidden="1">'tab 9.a'!$H$4:$H$91</definedName>
    <definedName name="Z_7E51B7E7_BFC3_4653_8A20_3512ABF951CF_.wvu.FilterData" localSheetId="0" hidden="1">'tab 9.a'!$Y$4:$AC$91</definedName>
    <definedName name="Z_7EC08A8A_5407_4794_A85B_83CD4FD78C47_.wvu.FilterData" localSheetId="0" hidden="1">'tab 9.a'!$H$4:$H$91</definedName>
    <definedName name="Z_80F0FD5D_A1C0_4A47_9485_FADF206B8802_.wvu.FilterData" localSheetId="0" hidden="1">'tab 9.a'!$Y$4:$AC$91</definedName>
    <definedName name="Z_81D03B6A_1731_47CB_AEA9_094FC297319F_.wvu.FilterData" localSheetId="0" hidden="1">'tab 9.a'!$H$4:$H$91</definedName>
    <definedName name="Z_81F0DA6F_8AA5_4668_83C6_A096CA68DCD8_.wvu.FilterData" localSheetId="0" hidden="1">'tab 9.a'!$H$4:$H$91</definedName>
    <definedName name="Z_8221BF10_CA98_4792_BB2B_57E30A893933_.wvu.FilterData" localSheetId="0" hidden="1">'tab 9.a'!$A$4:$G$91</definedName>
    <definedName name="Z_826DA346_6FF1_4C82_96AE_994AE2668CB6_.wvu.FilterData" localSheetId="0" hidden="1">'tab 9.a'!$H$4:$H$91</definedName>
    <definedName name="Z_82BA74DE_3D3D_4431_9EA6_77F75B0F7CA7_.wvu.FilterData" localSheetId="0" hidden="1">'tab 9.a'!$H$4:$H$91</definedName>
    <definedName name="Z_84C7CB5B_727A_4981_8DA9_7C8940910923_.wvu.FilterData" localSheetId="0" hidden="1">'tab 9.a'!$Y$4:$AC$91</definedName>
    <definedName name="Z_854B889D_6B3B_45B0_8F0F_D9A4BB06F1D0_.wvu.FilterData" localSheetId="0" hidden="1">'tab 9.a'!$Y$4:$AC$91</definedName>
    <definedName name="Z_858D1489_D6A6_4C9E_B507_5BB6941BB5E5_.wvu.FilterData" localSheetId="0" hidden="1">'tab 9.a'!$H$4:$H$91</definedName>
    <definedName name="Z_85FD3D74_E51B_4B65_9A43_532A5F2D43C2_.wvu.FilterData" localSheetId="0" hidden="1">'tab 9.a'!$H$4:$H$91</definedName>
    <definedName name="Z_86B7E8B7_D6B5_4BE2_ACEC_77C8FFA373FA_.wvu.FilterData" localSheetId="0" hidden="1">'tab 9.a'!$Y$4:$AC$91</definedName>
    <definedName name="Z_87E161D5_AC63_4E6B_8994_2213ABD6F7BB_.wvu.FilterData" localSheetId="0" hidden="1">'tab 9.a'!$Y$4:$AC$91</definedName>
    <definedName name="Z_88226EB8_1A3F_4971_BA17_CDE0BBD75CFB_.wvu.FilterData" localSheetId="0" hidden="1">'tab 9.a'!$H$4:$H$91</definedName>
    <definedName name="Z_88DD8897_3743_4A8A_8691_2A8D11445E7A_.wvu.FilterData" localSheetId="0" hidden="1">'tab 9.a'!$H$4:$H$91</definedName>
    <definedName name="Z_8AA33CC1_159A_44A9_93F6_1ACA3B81BA7F_.wvu.FilterData" localSheetId="0" hidden="1">'tab 9.a'!$Y$4:$AC$91</definedName>
    <definedName name="Z_8B92ABAC_2C7E_44D6_BA4D_6AA486544E53_.wvu.FilterData" localSheetId="0" hidden="1">'tab 9.a'!$Y$4:$AC$91</definedName>
    <definedName name="Z_8D0E7CFC_BBE9_4D2A_95DF_3778EF42B7E8_.wvu.FilterData" localSheetId="0" hidden="1">'tab 9.a'!$H$4:$H$91</definedName>
    <definedName name="Z_8D519D48_7E39_49FB_949C_3222471AC210_.wvu.FilterData" localSheetId="0" hidden="1">'tab 9.a'!$Y$4:$AC$91</definedName>
    <definedName name="Z_8E335D79_CDD9_4FBC_B557_6E153BA824E7_.wvu.FilterData" localSheetId="0" hidden="1">'tab 9.a'!$A$4:$G$91</definedName>
    <definedName name="Z_8E782174_7553_4D31_AEB7_95858B21F48C_.wvu.FilterData" localSheetId="0" hidden="1">'tab 9.a'!$H$4:$H$91</definedName>
    <definedName name="Z_8F662ECB_1ABE_4349_AD9A_B27BDBEC8295_.wvu.FilterData" localSheetId="0" hidden="1">'tab 9.a'!$H$4:$H$91</definedName>
    <definedName name="Z_8FBA09C5_EECE_4B85_9B89_331D40320C12_.wvu.FilterData" localSheetId="0" hidden="1">'tab 9.a'!$A$4:$G$91</definedName>
    <definedName name="Z_900AA492_C2D3_48CE_8BD6_50DCE5D75544_.wvu.FilterData" localSheetId="0" hidden="1">'tab 9.a'!$Y$4:$AC$91</definedName>
    <definedName name="Z_90A1B840_5B32_410F_9F81_10D87FDB5527_.wvu.Cols" localSheetId="0" hidden="1">'tab 9.a'!#REF!,'tab 9.a'!#REF!,'tab 9.a'!#REF!,'tab 9.a'!#REF!,'tab 9.a'!$M:$M,'tab 9.a'!#REF!,'tab 9.a'!$P:$P,'tab 9.a'!#REF!,'tab 9.a'!#REF!</definedName>
    <definedName name="Z_90A1B840_5B32_410F_9F81_10D87FDB5527_.wvu.FilterData" localSheetId="0" hidden="1">'tab 9.a'!$Y$4:$AC$91</definedName>
    <definedName name="Z_9483F276_8AA5_4469_80EA_D8512D49C5EC_.wvu.FilterData" localSheetId="0" hidden="1">'tab 9.a'!$A$4:$G$91</definedName>
    <definedName name="Z_9500924E_A6A1_44BD_A11A_ED369B63938A_.wvu.FilterData" localSheetId="0" hidden="1">'tab 9.a'!$H$4:$H$91</definedName>
    <definedName name="Z_950F46F2_DB97_4FDE_8150_60C91A495F7B_.wvu.FilterData" localSheetId="0" hidden="1">'tab 9.a'!$H$4:$H$91</definedName>
    <definedName name="Z_9656B140_607D_4CFA_8897_C391504152FE_.wvu.FilterData" localSheetId="0" hidden="1">'tab 9.a'!$A$4:$G$91</definedName>
    <definedName name="Z_969A2509_AC80_4876_BA36_603F81896B31_.wvu.FilterData" localSheetId="0" hidden="1">'tab 9.a'!$H$4:$H$91</definedName>
    <definedName name="Z_96C00BDC_4D15_457D_BCC6_C93AEF97B8C1_.wvu.FilterData" localSheetId="0" hidden="1">'tab 9.a'!$Y$4:$AC$91</definedName>
    <definedName name="Z_97178E73_ED06_462B_AB6A_232E99C20FD1_.wvu.FilterData" localSheetId="0" hidden="1">'tab 9.a'!$H$4:$H$91</definedName>
    <definedName name="Z_9737B9C4_2ECF_48CB_9C8F_392BC49B96E4_.wvu.FilterData" localSheetId="0" hidden="1">'tab 9.a'!$A$4:$G$91</definedName>
    <definedName name="Z_975C902A_2060_414E_82B8_24EC1355595F_.wvu.Cols" localSheetId="0" hidden="1">'tab 9.a'!#REF!,'tab 9.a'!#REF!,'tab 9.a'!#REF!,'tab 9.a'!$I:$K,'tab 9.a'!$M:$M,'tab 9.a'!#REF!,'tab 9.a'!#REF!,'tab 9.a'!$U:$W,'tab 9.a'!$X:$AA</definedName>
    <definedName name="Z_975C902A_2060_414E_82B8_24EC1355595F_.wvu.FilterData" localSheetId="0" hidden="1">'tab 9.a'!$H$4:$H$91</definedName>
    <definedName name="Z_975C902A_2060_414E_82B8_24EC1355595F_.wvu.PrintTitles" localSheetId="0" hidden="1">'tab 9.a'!$A:$D,'tab 9.a'!$1:$4</definedName>
    <definedName name="Z_975C902A_2060_414E_82B8_24EC1355595F_.wvu.Rows" localSheetId="0" hidden="1">'tab 9.a'!$60:$93</definedName>
    <definedName name="Z_986DCD1E_49AC_40BB_A8AD_FC14FCEA3EC0_.wvu.FilterData" localSheetId="0" hidden="1">'tab 9.a'!$H$4:$H$91</definedName>
    <definedName name="Z_992B6360_347F_42DD_98C7_E7494B3AC403_.wvu.Cols" localSheetId="0" hidden="1">'tab 9.a'!#REF!,'tab 9.a'!#REF!,'tab 9.a'!$F:$F</definedName>
    <definedName name="Z_992B6360_347F_42DD_98C7_E7494B3AC403_.wvu.FilterData" localSheetId="0" hidden="1">'tab 9.a'!$Y$4:$AC$91</definedName>
    <definedName name="Z_993845C2_F616_4133_90CF_7DEB51B4426C_.wvu.FilterData" localSheetId="0" hidden="1">'tab 9.a'!$Y$4:$AC$91</definedName>
    <definedName name="Z_994EAEA6_3F79_4D5F_A0AB_AF7BE242183C_.wvu.FilterData" localSheetId="0" hidden="1">'tab 9.a'!$H$4:$H$91</definedName>
    <definedName name="Z_9BDC5BD8_6B4A_4A9A_87C3_7A1B653819C4_.wvu.FilterData" localSheetId="0" hidden="1">'tab 9.a'!$A$4:$G$91</definedName>
    <definedName name="Z_9BED26D5_BD5B_47F4_942D_F5530E6359DA_.wvu.FilterData" localSheetId="0" hidden="1">'tab 9.a'!$Y$4:$AC$91</definedName>
    <definedName name="Z_9D8C361D_BEA1_46B8_B130_41BF53EFD515_.wvu.FilterData" localSheetId="0" hidden="1">'tab 9.a'!$H$4:$H$91</definedName>
    <definedName name="Z_9E5755FA_D1D4_4DDE_9EA3_FE37A5967BD6_.wvu.FilterData" localSheetId="0" hidden="1">'tab 9.a'!$H$4:$H$91</definedName>
    <definedName name="Z_9ED19EC8_E156_4A97_B5AC_AE1645F7067D_.wvu.FilterData" localSheetId="0" hidden="1">'tab 9.a'!$H$4:$H$91</definedName>
    <definedName name="Z_9F480A19_91B5_4C50_A3BE_C1783992AFF6_.wvu.FilterData" localSheetId="0" hidden="1">'tab 9.a'!$H$4:$H$91</definedName>
    <definedName name="Z_9FC4E732_51D5_4DE0_90BF_682258B3DF8B_.wvu.FilterData" localSheetId="0" hidden="1">'tab 9.a'!$Y$4:$AC$91</definedName>
    <definedName name="Z_A0424283_A04B_4988_B5E1_EA4D0064B3B8_.wvu.FilterData" localSheetId="0" hidden="1">'tab 9.a'!$H$4:$H$91</definedName>
    <definedName name="Z_A0B776DB_4CEE_4E56_AAC6_C3E91CE1398D_.wvu.FilterData" localSheetId="0" hidden="1">'tab 9.a'!$H$4:$H$91</definedName>
    <definedName name="Z_A14E65A9_90A0_4D40_B6E8_274163B0857D_.wvu.FilterData" localSheetId="0" hidden="1">'tab 9.a'!$Y$4:$AC$91</definedName>
    <definedName name="Z_A2FA489A_B7C8_42CF_8D37_61559D1EB2A4_.wvu.FilterData" localSheetId="0" hidden="1">'tab 9.a'!$Y$4:$AC$91</definedName>
    <definedName name="Z_A481ED96_F717_4BEC_88E8_7F1FC6F52B1D_.wvu.FilterData" localSheetId="0" hidden="1">'tab 9.a'!$H$4:$H$91</definedName>
    <definedName name="Z_A4C605C4_6152_402D_9E42_5F4FCA78230C_.wvu.FilterData" localSheetId="0" hidden="1">'tab 9.a'!$Y$4:$AC$91</definedName>
    <definedName name="Z_A4E1475C_CF9A_4480_B24B_639FBA2B18E1_.wvu.FilterData" localSheetId="0" hidden="1">'tab 9.a'!$H$4:$H$91</definedName>
    <definedName name="Z_A5D0D5C4_3C66_4D76_AE0D_BAE05DC3D0FA_.wvu.FilterData" localSheetId="0" hidden="1">'tab 9.a'!$H$4:$H$91</definedName>
    <definedName name="Z_A6A38678_FD60_4062_87CF_24471E764B81_.wvu.FilterData" localSheetId="0" hidden="1">'tab 9.a'!$Y$4:$AC$91</definedName>
    <definedName name="Z_A7424CF8_2EE9_4D12_82FE_5337C96AB9D3_.wvu.FilterData" localSheetId="0" hidden="1">'tab 9.a'!$Y$4:$AC$91</definedName>
    <definedName name="Z_A855AD60_8C72_47D5_9B8D_E6060AB008EE_.wvu.FilterData" localSheetId="0" hidden="1">'tab 9.a'!$H$4:$H$91</definedName>
    <definedName name="Z_A9A45323_1831_42AE_A365_D7FE85BE2E49_.wvu.FilterData" localSheetId="0" hidden="1">'tab 9.a'!$H$4:$H$91</definedName>
    <definedName name="Z_AB01BCE8_2C08_443E_AE32_A673A0155971_.wvu.FilterData" localSheetId="0" hidden="1">'tab 9.a'!$H$4:$H$91</definedName>
    <definedName name="Z_AC4F680D_6533_49AA_BB33_74A881465558_.wvu.FilterData" localSheetId="0" hidden="1">'tab 9.a'!$Y$4:$AC$91</definedName>
    <definedName name="Z_ACCAEE26_C32A_402F_ADF4_47C2E000212A_.wvu.FilterData" localSheetId="0" hidden="1">'tab 9.a'!$A$4:$G$91</definedName>
    <definedName name="Z_ACF71A97_EE87_4AFC_B84D_3B7E10B148F5_.wvu.Cols" localSheetId="0" hidden="1">'tab 9.a'!#REF!,'tab 9.a'!#REF!,'tab 9.a'!$X:$AA</definedName>
    <definedName name="Z_ACF71A97_EE87_4AFC_B84D_3B7E10B148F5_.wvu.FilterData" localSheetId="0" hidden="1">'tab 9.a'!$H$4:$H$91</definedName>
    <definedName name="Z_AE6CF43C_614C_4F7F_A0D3_5B58A6F0FE13_.wvu.FilterData" localSheetId="0" hidden="1">'tab 9.a'!$Y$4:$AC$91</definedName>
    <definedName name="Z_AF04DEB4_A43C_4675_9E80_3DC5C4CD4E62_.wvu.FilterData" localSheetId="0" hidden="1">'tab 9.a'!$H$4:$H$91</definedName>
    <definedName name="Z_AFAB052C_F07E_425F_93CF_ADD30109423D_.wvu.FilterData" localSheetId="0" hidden="1">'tab 9.a'!$Y$4:$AC$91</definedName>
    <definedName name="Z_B076BBD0_CEA6_454E_8563_FDDBD7906B95_.wvu.FilterData" localSheetId="0" hidden="1">'tab 9.a'!$H$4:$H$91</definedName>
    <definedName name="Z_B0C786BF_CEE2_4F1B_8D3A_6F7C3E38EA0B_.wvu.FilterData" localSheetId="0" hidden="1">'tab 9.a'!$H$4:$H$91</definedName>
    <definedName name="Z_B0FB112B_8D83_4ACC_AA91_7BA7E0422096_.wvu.FilterData" localSheetId="0" hidden="1">'tab 9.a'!$A$4:$G$91</definedName>
    <definedName name="Z_B3335C2C_8EFF_4E4B_8AB5_5B9134C4385D_.wvu.FilterData" localSheetId="0" hidden="1">'tab 9.a'!$H$4:$H$91</definedName>
    <definedName name="Z_B37C47E7_1F5F_4814_AFA0_494418600B4D_.wvu.FilterData" localSheetId="0" hidden="1">'tab 9.a'!$Y$4:$AC$91</definedName>
    <definedName name="Z_B3FEF3BD_5F92_475A_B185_11552E5EEFCE_.wvu.FilterData" localSheetId="0" hidden="1">'tab 9.a'!$H$4:$H$91</definedName>
    <definedName name="Z_B4903925_CABA_418C_8DC8_B2DD9C25C45C_.wvu.FilterData" localSheetId="0" hidden="1">'tab 9.a'!$Y$4:$AC$91</definedName>
    <definedName name="Z_B538EBA1_7B0B_416E_ACB9_AF7806062ABF_.wvu.FilterData" localSheetId="0" hidden="1">'tab 9.a'!$Y$4:$AC$91</definedName>
    <definedName name="Z_B578CC01_7241_440E_996B_0D68A2997D7F_.wvu.FilterData" localSheetId="0" hidden="1">'tab 9.a'!$H$4:$H$91</definedName>
    <definedName name="Z_B6B28694_2A4C_410F_9BAA_78BF6D69D230_.wvu.FilterData" localSheetId="0" hidden="1">'tab 9.a'!$H$4:$H$91</definedName>
    <definedName name="Z_B7496E5A_AEDA_4F2C_87CB_FF08C2F2C28C_.wvu.FilterData" localSheetId="0" hidden="1">'tab 9.a'!$Y$4:$AC$91</definedName>
    <definedName name="Z_B8565552_6087_40EE_8613_786BE1CBFB09_.wvu.FilterData" localSheetId="0" hidden="1">'tab 9.a'!$Y$4:$AC$91</definedName>
    <definedName name="Z_B93AD79C_C43B_414C_97DB_4B320DD9D9DF_.wvu.FilterData" localSheetId="0" hidden="1">'tab 9.a'!$Y$4:$AC$91</definedName>
    <definedName name="Z_BADE4ACB_8F00_47AD_875B_9F301F33FF76_.wvu.FilterData" localSheetId="0" hidden="1">'tab 9.a'!$Y$4:$AC$91</definedName>
    <definedName name="Z_BCE08ECA_36E6_4600_B2B6_46B677CFA8B9_.wvu.FilterData" localSheetId="0" hidden="1">'tab 9.a'!$Y$4:$AC$91</definedName>
    <definedName name="Z_BF004435_55F1_4A1C_8912_4D39C852A64E_.wvu.FilterData" localSheetId="0" hidden="1">'tab 9.a'!$Y$4:$AC$91</definedName>
    <definedName name="Z_BF847941_32F5_4AB2_A934_536927DEA5CE_.wvu.FilterData" localSheetId="0" hidden="1">'tab 9.a'!$H$4:$H$91</definedName>
    <definedName name="Z_C13E3B58_F0A3_43C6_9494_7DB46F1D2CB4_.wvu.FilterData" localSheetId="0" hidden="1">'tab 9.a'!$Y$4:$AC$91</definedName>
    <definedName name="Z_C178BB60_DCCE_4ED3_A820_981E0499DA36_.wvu.FilterData" localSheetId="0" hidden="1">'tab 9.a'!$Y$4:$AC$91</definedName>
    <definedName name="Z_C1C6BD7E_EC25_448B_AF50_EF7D0646A551_.wvu.FilterData" localSheetId="0" hidden="1">'tab 9.a'!$H$4:$H$91</definedName>
    <definedName name="Z_C362E282_A89C_451D_892D_A2E27FB36F70_.wvu.FilterData" localSheetId="0" hidden="1">'tab 9.a'!$Y$4:$AC$91</definedName>
    <definedName name="Z_C48E1AFD_E45B_4897_B1E4_FCAD1B43C879_.wvu.FilterData" localSheetId="0" hidden="1">'tab 9.a'!$H$4:$H$91</definedName>
    <definedName name="Z_C58F732F_82FC_4C27_AC95_F83784A45199_.wvu.FilterData" localSheetId="0" hidden="1">'tab 9.a'!$H$4:$H$91</definedName>
    <definedName name="Z_C68B86B6_164F_4DD2_A736_AA28F1016B22_.wvu.FilterData" localSheetId="0" hidden="1">'tab 9.a'!$H$4:$H$91</definedName>
    <definedName name="Z_C769E2BB_DE96_4C08_823E_A2990A4A70C0_.wvu.FilterData" localSheetId="0" hidden="1">'tab 9.a'!$Y$4:$AC$91</definedName>
    <definedName name="Z_CABA078B_32F0_4F15_AEEC_BEAAEDB35E68_.wvu.FilterData" localSheetId="0" hidden="1">'tab 9.a'!$Y$4:$AC$91</definedName>
    <definedName name="Z_CC5EE6CD_5DE9_4027_9522_9A7CBE0C943A_.wvu.Cols" localSheetId="0" hidden="1">'tab 9.a'!#REF!,'tab 9.a'!#REF!</definedName>
    <definedName name="Z_CC5EE6CD_5DE9_4027_9522_9A7CBE0C943A_.wvu.FilterData" localSheetId="0" hidden="1">'tab 9.a'!$H$4:$H$91</definedName>
    <definedName name="Z_CC5EE6CD_5DE9_4027_9522_9A7CBE0C943A_.wvu.PrintTitles" localSheetId="0" hidden="1">'tab 9.a'!$A:$D,'tab 9.a'!$1:$4</definedName>
    <definedName name="Z_CFA0170F_D973_4C2D_9EA0_0227D8B9258D_.wvu.FilterData" localSheetId="0" hidden="1">'tab 9.a'!$A$4:$G$91</definedName>
    <definedName name="Z_CFF70CFC_9DBF_4B57_8FFB_DDC757E12E8A_.wvu.FilterData" localSheetId="0" hidden="1">'tab 9.a'!$Y$4:$AC$91</definedName>
    <definedName name="Z_D0609D4C_5B8C_4EBA_AC86_C8FB276A0550_.wvu.FilterData" localSheetId="0" hidden="1">'tab 9.a'!$H$4:$H$91</definedName>
    <definedName name="Z_D16152DF_3B96_4F05_900D_55A2E6B3027F_.wvu.FilterData" localSheetId="0" hidden="1">'tab 9.a'!$H$4:$H$91</definedName>
    <definedName name="Z_D17E001A_B903_4590_844A_C8606687303A_.wvu.PrintTitles" localSheetId="0" hidden="1">'tab 9.a'!$A:$D,'tab 9.a'!$1:$3</definedName>
    <definedName name="Z_D1BD7680_CE1B_4A0E_B95F_075FF30C01C9_.wvu.FilterData" localSheetId="0" hidden="1">'tab 9.a'!$Y$4:$AC$91</definedName>
    <definedName name="Z_D3535CE3_66DF_44F3_AADB_5334E5BB002C_.wvu.FilterData" localSheetId="0" hidden="1">'tab 9.a'!$H$4:$H$91</definedName>
    <definedName name="Z_D4E18C63_F27E_4A7A_A86F_6D9BB8240793_.wvu.FilterData" localSheetId="0" hidden="1">'tab 9.a'!$A$4:$G$91</definedName>
    <definedName name="Z_D519A136_54D4_4DE6_BC0D_0528AD7FFAB1_.wvu.FilterData" localSheetId="0" hidden="1">'tab 9.a'!$H$4:$H$91</definedName>
    <definedName name="Z_D56FB371_41B9_46B0_A0C3_AE1F6740A43D_.wvu.Cols" localSheetId="0" hidden="1">'tab 9.a'!$C:$C,'tab 9.a'!#REF!,'tab 9.a'!#REF!</definedName>
    <definedName name="Z_D56FB371_41B9_46B0_A0C3_AE1F6740A43D_.wvu.FilterData" localSheetId="0" hidden="1">'tab 9.a'!$Y$4:$AC$91</definedName>
    <definedName name="Z_D59B492B_C1D5_4E6D_A144_389AFFB303B4_.wvu.FilterData" localSheetId="0" hidden="1">'tab 9.a'!$Y$4:$AC$91</definedName>
    <definedName name="Z_D95C8429_F896_434B_A391_8E81834D15FC_.wvu.FilterData" localSheetId="0" hidden="1">'tab 9.a'!$Y$4:$AC$91</definedName>
    <definedName name="Z_DB4638D7_AF58_4113_85E6_0F648B5D9572_.wvu.FilterData" localSheetId="0" hidden="1">'tab 9.a'!$Y$4:$AC$91</definedName>
    <definedName name="Z_DDA592F7_473A_49B7_B137_44A100E00CD0_.wvu.FilterData" localSheetId="0" hidden="1">'tab 9.a'!$H$4:$H$91</definedName>
    <definedName name="Z_DEA99595_25C9_49F3_B313_C1D09B3D469D_.wvu.FilterData" localSheetId="0" hidden="1">'tab 9.a'!$Y$4:$AC$91</definedName>
    <definedName name="Z_DF771907_8523_4268_BE28_23413E68520A_.wvu.FilterData" localSheetId="0" hidden="1">'tab 9.a'!$Y$4:$AC$91</definedName>
    <definedName name="Z_DFF4B33E_03AA_4C67_8B0C_F4D3DAE142BD_.wvu.FilterData" localSheetId="0" hidden="1">'tab 9.a'!$Y$4:$AC$91</definedName>
    <definedName name="Z_E2333BBC_D309_49F8_944A_B4CA5A61F447_.wvu.FilterData" localSheetId="0" hidden="1">'tab 9.a'!$H$4:$H$91</definedName>
    <definedName name="Z_E33CD500_CC17_4200_B305_2C2438E89EB6_.wvu.FilterData" localSheetId="0" hidden="1">'tab 9.a'!$H$4:$H$91</definedName>
    <definedName name="Z_E33F42AC_369B_421D_A60C_945FFE406759_.wvu.FilterData" localSheetId="0" hidden="1">'tab 9.a'!$Y$4:$AC$91</definedName>
    <definedName name="Z_E3A75451_C5EF_4424_BAC7_1AEB7EADA8F2_.wvu.FilterData" localSheetId="0" hidden="1">'tab 9.a'!$Y$4:$AC$91</definedName>
    <definedName name="Z_E815A58E_FEDD_4679_918B_0CF182E1B282_.wvu.FilterData" localSheetId="0" hidden="1">'tab 9.a'!$Y$4:$AC$91</definedName>
    <definedName name="Z_E8870FD2_3560_41D9_A83F_694A4FDE9B2F_.wvu.FilterData" localSheetId="0" hidden="1">'tab 9.a'!$Y$4:$AC$91</definedName>
    <definedName name="Z_EBA141E1_0751_4256_9C9A_F2858D9DBC15_.wvu.FilterData" localSheetId="0" hidden="1">'tab 9.a'!$Y$4:$AC$91</definedName>
    <definedName name="Z_ED3294AD_8919_46C2_AB41_53CCCFF2CEBA_.wvu.FilterData" localSheetId="0" hidden="1">'tab 9.a'!$Y$4:$AC$91</definedName>
    <definedName name="Z_EDEB7CFD_D7F6_40D0_83EF_83E8A4329528_.wvu.FilterData" localSheetId="0" hidden="1">'tab 9.a'!$H$4:$H$91</definedName>
    <definedName name="Z_EE68A996_6210_42B7_B543_F7268F0B1037_.wvu.FilterData" localSheetId="0" hidden="1">'tab 9.a'!$H$4:$H$91</definedName>
    <definedName name="Z_EE86320C_FCE6_4B09_AEF9_35E19D3977FF_.wvu.FilterData" localSheetId="0" hidden="1">'tab 9.a'!$H$4:$H$91</definedName>
    <definedName name="Z_EEA44BFC_3077_4029_9508_DE756AB134A7_.wvu.FilterData" localSheetId="0" hidden="1">'tab 9.a'!$H$4:$H$91</definedName>
    <definedName name="Z_F010CF4E_3B82_48E3_81FC_80AB02A21815_.wvu.FilterData" localSheetId="0" hidden="1">'tab 9.a'!$H$4:$H$91</definedName>
    <definedName name="Z_F03D1963_27CC_421F_B9C0_EBBF2304189B_.wvu.FilterData" localSheetId="0" hidden="1">'tab 9.a'!$Y$4:$AC$91</definedName>
    <definedName name="Z_F160CA55_E8BD_43D0_828C_8508222D80D6_.wvu.FilterData" localSheetId="0" hidden="1">'tab 9.a'!$A$4:$G$91</definedName>
    <definedName name="Z_F25C1C3B_28D5_479A_AAF2_8235515DFA57_.wvu.FilterData" localSheetId="0" hidden="1">'tab 9.a'!$Y$4:$AC$91</definedName>
    <definedName name="Z_F38E52AF_0B76_4732_A2F2_A6B6D54FC4DA_.wvu.FilterData" localSheetId="0" hidden="1">'tab 9.a'!$Y$4:$AC$91</definedName>
    <definedName name="Z_F3CEFDCD_FA76_4B28_AAC0_A7F9D6E44520_.wvu.FilterData" localSheetId="0" hidden="1">'tab 9.a'!$Y$4:$AC$91</definedName>
    <definedName name="Z_F57B175A_EB61_4AD8_963B_1B75B2FAAE42_.wvu.FilterData" localSheetId="0" hidden="1">'tab 9.a'!$H$4:$H$91</definedName>
    <definedName name="Z_F59DAA0C_E932_46C1_8BA7_5C171AF7FFC6_.wvu.FilterData" localSheetId="0" hidden="1">'tab 9.a'!$A$4:$G$91</definedName>
    <definedName name="Z_F5C326DB_4CBA_4EB9_9C8A_F90CD1E2ABD2_.wvu.Cols" localSheetId="0" hidden="1">'tab 9.a'!$C:$C,'tab 9.a'!#REF!,'tab 9.a'!#REF!,'tab 9.a'!#REF!,'tab 9.a'!$I:$M,'tab 9.a'!$O:$O,'tab 9.a'!#REF!</definedName>
    <definedName name="Z_F5C326DB_4CBA_4EB9_9C8A_F90CD1E2ABD2_.wvu.PrintTitles" localSheetId="0" hidden="1">'tab 9.a'!$A:$D,'tab 9.a'!$2:$3</definedName>
    <definedName name="Z_F5F77555_B42D_4F7A_9D40_457E3B0ECE7D_.wvu.FilterData" localSheetId="0" hidden="1">'tab 9.a'!$Y$4:$AC$91</definedName>
    <definedName name="Z_FA63E8BD_0524_47D7_87F5_13CA0AE7DC44_.wvu.FilterData" localSheetId="0" hidden="1">'tab 9.a'!$H$4:$H$91</definedName>
    <definedName name="Z_FC56BC9C_7B0C_4B13_A5F8_09176A729530_.wvu.FilterData" localSheetId="0" hidden="1">'tab 9.a'!$Y$4:$AC$91</definedName>
    <definedName name="Z_FD06673F_C2AF_40FD_8A5C_0704F3EAF848_.wvu.FilterData" localSheetId="0" hidden="1">'tab 9.a'!$A$4:$G$91</definedName>
    <definedName name="Z_FDF60FC7_4A2D_457B_BB06_4431F0A43CFA_.wvu.FilterData" localSheetId="0" hidden="1">'tab 9.a'!$H$4:$H$91</definedName>
    <definedName name="Z_FF59484C_A723_414D_B5AF_B476759C6FF3_.wvu.FilterData" localSheetId="0" hidden="1">'tab 9.a'!$Y$4:$AC$91</definedName>
  </definedNames>
  <calcPr calcId="152511"/>
  <customWorkbookViews>
    <customWorkbookView name="395 – osobní zobrazení" guid="{24E343BE-6475-4DFC-A035-88068E1F7AAE}" mergeInterval="0" personalView="1" maximized="1" xWindow="-9" yWindow="-9" windowWidth="1938" windowHeight="1050" activeSheetId="1"/>
    <customWorkbookView name="Jarkovský Václav Ing. – osobní zobrazení" guid="{D56FB371-41B9-46B0-A0C3-AE1F6740A43D}" mergeInterval="0" personalView="1" maximized="1" xWindow="-8" yWindow="-8" windowWidth="1936" windowHeight="1056" activeSheetId="1"/>
    <customWorkbookView name="Dana Třísková – osobní zobrazení" guid="{F3CEFDCD-FA76-4B28-AAC0-A7F9D6E44520}" mergeInterval="0" personalView="1" maximized="1" xWindow="-9" yWindow="-9" windowWidth="1856" windowHeight="1098" activeSheetId="1"/>
    <customWorkbookView name="395 - vlastní zobrazení" guid="{992B6360-347F-42DD-98C7-E7494B3AC403}" mergeInterval="0" personalView="1" maximized="1" xWindow="1" yWindow="1" windowWidth="1788" windowHeight="780" activeSheetId="1"/>
    <customWorkbookView name="340 - vlastní zobrazení" guid="{D1BD7680-CE1B-4A0E-B95F-075FF30C01C9}" mergeInterval="0" personalView="1" maximized="1" xWindow="1" yWindow="1" windowWidth="1272" windowHeight="366" activeSheetId="1"/>
    <customWorkbookView name="Pavla Klodová - vlastní zobrazení" guid="{ACF71A97-EE87-4AFC-B84D-3B7E10B148F5}" mergeInterval="0" personalView="1" maximized="1" xWindow="1" yWindow="1" windowWidth="1916" windowHeight="827" activeSheetId="1"/>
    <customWorkbookView name="V. Jarkovský - vlastní zobrazení" guid="{0FAFF8C9-50E2-44CF-944C-D872E8358D5A}" mergeInterval="0" personalView="1" maximized="1" xWindow="1" yWindow="1" windowWidth="1276" windowHeight="803" activeSheetId="1"/>
    <customWorkbookView name="Dana Třísková - vlastní zobrazení" guid="{CC5EE6CD-5DE9-4027-9522-9A7CBE0C943A}" mergeInterval="0" personalView="1" maximized="1" xWindow="1" yWindow="1" windowWidth="995" windowHeight="494" activeSheetId="1"/>
    <customWorkbookView name="841 - vlastní zobrazení" guid="{D17E001A-B903-4590-844A-C8606687303A}" mergeInterval="0" personalView="1" maximized="1" xWindow="1" yWindow="1" windowWidth="1280" windowHeight="803" activeSheetId="1"/>
    <customWorkbookView name="213 - vlastní pohled" guid="{42BDDC24-4D53-432F-8B68-1B3EEEA66E18}" mergeInterval="0" personalView="1" maximized="1" windowWidth="1276" windowHeight="822" activeSheetId="1"/>
    <customWorkbookView name="841 - vlastní pohled" guid="{F5C326DB-4CBA-4EB9-9C8A-F90CD1E2ABD2}" mergeInterval="0" personalView="1" maximized="1" windowWidth="1276" windowHeight="852" activeSheetId="1"/>
    <customWorkbookView name="387 - vlastní pohled" guid="{7578D4F8-A85E-41B1-A00F-568DB9331F62}" mergeInterval="0" personalView="1" maximized="1" windowWidth="1276" windowHeight="848" activeSheetId="1"/>
    <customWorkbookView name="340 - vlastní pohled" guid="{0D7CC012-4F9B-44D3-B3B0-A2E99A6E95BF}" mergeInterval="0" personalView="1" maximized="1" windowWidth="1276" windowHeight="852" activeSheetId="1"/>
    <customWorkbookView name="395 - vlastní pohled" guid="{09151233-B869-46CF-BE6B-46F0ED376C02}" mergeInterval="0" personalView="1" maximized="1" windowWidth="1276" windowHeight="852" activeSheetId="1"/>
    <customWorkbookView name="387 - vlastní zobrazení" guid="{975C902A-2060-414E-82B8-24EC1355595F}" mergeInterval="0" personalView="1" maximized="1" xWindow="1" yWindow="1" windowWidth="1276" windowHeight="743" activeSheetId="1"/>
    <customWorkbookView name="Alena Kopřivová - vlastní zobrazení" guid="{1FFED687-339C-4EF1-B1F5-757D28D26711}" mergeInterval="0" personalView="1" maximized="1" xWindow="1" yWindow="1" windowWidth="1916" windowHeight="850" activeSheetId="1"/>
    <customWorkbookView name="Jaroslava Jungvirtová - vlastní zobrazení" guid="{BF004435-55F1-4A1C-8912-4D39C852A64E}" mergeInterval="0" personalView="1" maximized="1" xWindow="1" yWindow="1" windowWidth="1916" windowHeight="850" activeSheetId="1"/>
    <customWorkbookView name="Jan Vaníček - vlastní zobrazení" guid="{ED3294AD-8919-46C2-AB41-53CCCFF2CEBA}" mergeInterval="0" personalView="1" maximized="1" xWindow="1" yWindow="1" windowWidth="1276" windowHeight="794" tabRatio="577" activeSheetId="1"/>
    <customWorkbookView name="213 - vlastní zobrazení" guid="{6184AB1A-1719-4DB8-9B59-704089391F4F}" mergeInterval="0" personalView="1" maximized="1" xWindow="1" yWindow="1" windowWidth="1252" windowHeight="740" activeSheetId="1"/>
    <customWorkbookView name="Jan Vaníček – osobní zobrazení" guid="{2A5B85DD-D768-4B3F-91C4-DB01EC7FA8D7}" mergeInterval="0" personalView="1" maximized="1" xWindow="-8" yWindow="-8" windowWidth="1936" windowHeight="1056" activeSheetId="1" showComments="commIndAndComment"/>
    <customWorkbookView name="213 – osobní zobrazení" guid="{90A1B840-5B32-410F-9F81-10D87FDB5527}" mergeInterval="0" personalView="1" maximized="1" xWindow="-8" yWindow="-8" windowWidth="1936" windowHeight="1056" activeSheetId="1"/>
    <customWorkbookView name="Václav Jarkovský - vlastní zobrazení" guid="{356696C9-AFB8-447E-AD04-51A9246A94B9}" mergeInterval="0" personalView="1" maximized="1" xWindow="1" yWindow="1" windowWidth="1276" windowHeight="794" activeSheetId="1"/>
  </customWorkbookViews>
</workbook>
</file>

<file path=xl/calcChain.xml><?xml version="1.0" encoding="utf-8"?>
<calcChain xmlns="http://schemas.openxmlformats.org/spreadsheetml/2006/main">
  <c r="Z90" i="1" l="1"/>
  <c r="Z89" i="1"/>
  <c r="Z88" i="1"/>
  <c r="Z87" i="1"/>
  <c r="Z86" i="1"/>
  <c r="Z85" i="1"/>
  <c r="Z84" i="1"/>
  <c r="Z83" i="1"/>
  <c r="Z82" i="1"/>
  <c r="Z81" i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Z6" i="1"/>
  <c r="Z5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Y90" i="1"/>
  <c r="Y89" i="1"/>
  <c r="Y88" i="1"/>
  <c r="Y87" i="1"/>
  <c r="Y86" i="1"/>
  <c r="Y85" i="1"/>
  <c r="Y84" i="1"/>
  <c r="Y83" i="1"/>
  <c r="Y82" i="1"/>
  <c r="Y81" i="1"/>
  <c r="Y80" i="1"/>
  <c r="Y79" i="1"/>
  <c r="Y78" i="1"/>
  <c r="Y77" i="1"/>
  <c r="Y76" i="1"/>
  <c r="Y75" i="1"/>
  <c r="Y74" i="1"/>
  <c r="Y73" i="1"/>
  <c r="Y72" i="1"/>
  <c r="Y71" i="1"/>
  <c r="Y70" i="1"/>
  <c r="Y69" i="1"/>
  <c r="Y68" i="1"/>
  <c r="Y67" i="1"/>
  <c r="Y66" i="1"/>
  <c r="Y65" i="1"/>
  <c r="Y64" i="1"/>
  <c r="Y63" i="1"/>
  <c r="Y62" i="1"/>
  <c r="Y61" i="1"/>
  <c r="Y60" i="1"/>
  <c r="Y59" i="1"/>
  <c r="Y58" i="1"/>
  <c r="Y57" i="1"/>
  <c r="Y56" i="1"/>
  <c r="Y55" i="1"/>
  <c r="Y54" i="1"/>
  <c r="Y53" i="1"/>
  <c r="Y52" i="1"/>
  <c r="Y51" i="1"/>
  <c r="Y50" i="1"/>
  <c r="Y49" i="1"/>
  <c r="Y48" i="1"/>
  <c r="Y47" i="1"/>
  <c r="Y46" i="1"/>
  <c r="Y45" i="1"/>
  <c r="Y44" i="1"/>
  <c r="Y43" i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26" i="1"/>
  <c r="Y25" i="1"/>
  <c r="Y24" i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Y6" i="1"/>
  <c r="Y5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T22" i="1" l="1"/>
  <c r="V51" i="1" l="1"/>
  <c r="V49" i="1"/>
  <c r="V53" i="1"/>
  <c r="V52" i="1"/>
  <c r="V19" i="1"/>
  <c r="V16" i="1"/>
  <c r="V12" i="1"/>
  <c r="V11" i="1"/>
  <c r="V36" i="1"/>
  <c r="V37" i="1"/>
  <c r="V39" i="1"/>
  <c r="V62" i="1"/>
  <c r="V63" i="1"/>
  <c r="V64" i="1"/>
  <c r="V77" i="1"/>
  <c r="V75" i="1"/>
  <c r="I97" i="1"/>
  <c r="T65" i="1" l="1"/>
  <c r="T66" i="1"/>
  <c r="S66" i="1" l="1"/>
  <c r="S65" i="1"/>
  <c r="N13" i="2" l="1"/>
  <c r="E29" i="2" s="1"/>
  <c r="D13" i="2"/>
  <c r="E21" i="2" s="1"/>
  <c r="F13" i="2"/>
  <c r="E24" i="2" s="1"/>
  <c r="H13" i="2"/>
  <c r="I13" i="2"/>
  <c r="J13" i="2"/>
  <c r="M13" i="2"/>
  <c r="E28" i="2" s="1"/>
  <c r="O13" i="2"/>
  <c r="E30" i="2" s="1"/>
  <c r="E25" i="2"/>
  <c r="S5" i="1"/>
  <c r="AA5" i="1"/>
  <c r="AC5" i="1" s="1"/>
  <c r="S6" i="1"/>
  <c r="AA6" i="1"/>
  <c r="AC6" i="1" s="1"/>
  <c r="S7" i="1"/>
  <c r="AA7" i="1"/>
  <c r="AC7" i="1" s="1"/>
  <c r="S8" i="1"/>
  <c r="AA8" i="1"/>
  <c r="AC8" i="1" s="1"/>
  <c r="S9" i="1"/>
  <c r="AA9" i="1"/>
  <c r="AC9" i="1" s="1"/>
  <c r="S10" i="1"/>
  <c r="AA10" i="1"/>
  <c r="AC10" i="1" s="1"/>
  <c r="S11" i="1"/>
  <c r="AA11" i="1"/>
  <c r="AC11" i="1" s="1"/>
  <c r="S12" i="1"/>
  <c r="AA12" i="1"/>
  <c r="AC12" i="1" s="1"/>
  <c r="S13" i="1"/>
  <c r="AA13" i="1"/>
  <c r="AC13" i="1" s="1"/>
  <c r="S14" i="1"/>
  <c r="AA14" i="1"/>
  <c r="AC14" i="1" s="1"/>
  <c r="S15" i="1"/>
  <c r="AA15" i="1"/>
  <c r="AC15" i="1" s="1"/>
  <c r="S16" i="1"/>
  <c r="AA16" i="1"/>
  <c r="AC16" i="1" s="1"/>
  <c r="S17" i="1"/>
  <c r="AA17" i="1"/>
  <c r="AC17" i="1" s="1"/>
  <c r="S18" i="1"/>
  <c r="AA18" i="1"/>
  <c r="AC18" i="1" s="1"/>
  <c r="S19" i="1"/>
  <c r="AA19" i="1"/>
  <c r="AC19" i="1" s="1"/>
  <c r="S20" i="1"/>
  <c r="AA20" i="1"/>
  <c r="AC20" i="1" s="1"/>
  <c r="S21" i="1"/>
  <c r="AA21" i="1"/>
  <c r="AC21" i="1" s="1"/>
  <c r="S22" i="1"/>
  <c r="AA22" i="1"/>
  <c r="AC22" i="1" s="1"/>
  <c r="S23" i="1"/>
  <c r="AA23" i="1"/>
  <c r="AC23" i="1" s="1"/>
  <c r="S24" i="1"/>
  <c r="AA24" i="1"/>
  <c r="AC24" i="1" s="1"/>
  <c r="S25" i="1"/>
  <c r="AA25" i="1"/>
  <c r="AC25" i="1" s="1"/>
  <c r="S26" i="1"/>
  <c r="AA26" i="1"/>
  <c r="AC26" i="1" s="1"/>
  <c r="S27" i="1"/>
  <c r="AA27" i="1"/>
  <c r="AC27" i="1" s="1"/>
  <c r="S28" i="1"/>
  <c r="AA28" i="1"/>
  <c r="AC28" i="1" s="1"/>
  <c r="S29" i="1"/>
  <c r="AA29" i="1"/>
  <c r="AC29" i="1" s="1"/>
  <c r="S30" i="1"/>
  <c r="AA30" i="1"/>
  <c r="AC30" i="1" s="1"/>
  <c r="S31" i="1"/>
  <c r="AA31" i="1"/>
  <c r="AC31" i="1" s="1"/>
  <c r="S32" i="1"/>
  <c r="AA32" i="1"/>
  <c r="AC32" i="1" s="1"/>
  <c r="S33" i="1"/>
  <c r="AA33" i="1"/>
  <c r="AC33" i="1" s="1"/>
  <c r="S34" i="1"/>
  <c r="AA34" i="1"/>
  <c r="AC34" i="1" s="1"/>
  <c r="S35" i="1"/>
  <c r="AA35" i="1"/>
  <c r="AC35" i="1" s="1"/>
  <c r="S36" i="1"/>
  <c r="AA36" i="1"/>
  <c r="AC36" i="1" s="1"/>
  <c r="S37" i="1"/>
  <c r="AA37" i="1"/>
  <c r="AC37" i="1" s="1"/>
  <c r="S38" i="1"/>
  <c r="AA38" i="1"/>
  <c r="AC38" i="1" s="1"/>
  <c r="S39" i="1"/>
  <c r="AA39" i="1"/>
  <c r="AC39" i="1" s="1"/>
  <c r="S40" i="1"/>
  <c r="AA40" i="1"/>
  <c r="AC40" i="1" s="1"/>
  <c r="S41" i="1"/>
  <c r="AA41" i="1"/>
  <c r="AC41" i="1" s="1"/>
  <c r="S42" i="1"/>
  <c r="AA42" i="1"/>
  <c r="AC42" i="1" s="1"/>
  <c r="S43" i="1"/>
  <c r="AA43" i="1"/>
  <c r="AC43" i="1" s="1"/>
  <c r="S44" i="1"/>
  <c r="AA44" i="1"/>
  <c r="AC44" i="1" s="1"/>
  <c r="S45" i="1"/>
  <c r="AA45" i="1"/>
  <c r="AC45" i="1" s="1"/>
  <c r="S46" i="1"/>
  <c r="AA46" i="1"/>
  <c r="AC46" i="1" s="1"/>
  <c r="S47" i="1"/>
  <c r="AA47" i="1"/>
  <c r="AC47" i="1" s="1"/>
  <c r="S48" i="1"/>
  <c r="AA48" i="1"/>
  <c r="AC48" i="1" s="1"/>
  <c r="S49" i="1"/>
  <c r="AA49" i="1"/>
  <c r="AC49" i="1" s="1"/>
  <c r="S50" i="1"/>
  <c r="AA50" i="1"/>
  <c r="AC50" i="1" s="1"/>
  <c r="S51" i="1"/>
  <c r="AA51" i="1"/>
  <c r="AC51" i="1" s="1"/>
  <c r="S52" i="1"/>
  <c r="AA52" i="1"/>
  <c r="AC52" i="1" s="1"/>
  <c r="S54" i="1"/>
  <c r="AA54" i="1"/>
  <c r="AC54" i="1" s="1"/>
  <c r="S55" i="1"/>
  <c r="AA55" i="1"/>
  <c r="AC55" i="1" s="1"/>
  <c r="S56" i="1"/>
  <c r="AA56" i="1"/>
  <c r="AC56" i="1" s="1"/>
  <c r="S57" i="1"/>
  <c r="AA57" i="1"/>
  <c r="AC57" i="1" s="1"/>
  <c r="S58" i="1"/>
  <c r="AA58" i="1"/>
  <c r="AC58" i="1" s="1"/>
  <c r="S59" i="1"/>
  <c r="AA59" i="1"/>
  <c r="AC59" i="1" s="1"/>
  <c r="S60" i="1"/>
  <c r="AA60" i="1"/>
  <c r="AC60" i="1" s="1"/>
  <c r="S61" i="1"/>
  <c r="AA61" i="1"/>
  <c r="AC61" i="1" s="1"/>
  <c r="S62" i="1"/>
  <c r="AA62" i="1"/>
  <c r="AC62" i="1" s="1"/>
  <c r="S63" i="1"/>
  <c r="AA63" i="1"/>
  <c r="AC63" i="1" s="1"/>
  <c r="S64" i="1"/>
  <c r="AA64" i="1"/>
  <c r="AC64" i="1" s="1"/>
  <c r="AA65" i="1"/>
  <c r="AC65" i="1" s="1"/>
  <c r="AA66" i="1"/>
  <c r="AC66" i="1" s="1"/>
  <c r="S67" i="1"/>
  <c r="AA67" i="1"/>
  <c r="AC67" i="1" s="1"/>
  <c r="S68" i="1"/>
  <c r="AA68" i="1"/>
  <c r="AC68" i="1" s="1"/>
  <c r="S69" i="1"/>
  <c r="AA69" i="1"/>
  <c r="AC69" i="1" s="1"/>
  <c r="S70" i="1"/>
  <c r="AA70" i="1"/>
  <c r="AC70" i="1" s="1"/>
  <c r="S71" i="1"/>
  <c r="AA71" i="1"/>
  <c r="AC71" i="1" s="1"/>
  <c r="S72" i="1"/>
  <c r="AA72" i="1"/>
  <c r="AC72" i="1" s="1"/>
  <c r="S73" i="1"/>
  <c r="AA73" i="1"/>
  <c r="AC73" i="1" s="1"/>
  <c r="S74" i="1"/>
  <c r="AA74" i="1"/>
  <c r="AC74" i="1" s="1"/>
  <c r="S75" i="1"/>
  <c r="AA75" i="1"/>
  <c r="AC75" i="1" s="1"/>
  <c r="S76" i="1"/>
  <c r="AA76" i="1"/>
  <c r="AC76" i="1" s="1"/>
  <c r="S77" i="1"/>
  <c r="AA77" i="1"/>
  <c r="AC77" i="1" s="1"/>
  <c r="S78" i="1"/>
  <c r="AA78" i="1"/>
  <c r="AC78" i="1" s="1"/>
  <c r="S79" i="1"/>
  <c r="AA79" i="1"/>
  <c r="AC79" i="1" s="1"/>
  <c r="S80" i="1"/>
  <c r="AA80" i="1"/>
  <c r="AC80" i="1" s="1"/>
  <c r="S81" i="1"/>
  <c r="AA81" i="1"/>
  <c r="AC81" i="1" s="1"/>
  <c r="S82" i="1"/>
  <c r="AA82" i="1"/>
  <c r="AC82" i="1" s="1"/>
  <c r="S83" i="1"/>
  <c r="AA83" i="1"/>
  <c r="AC83" i="1" s="1"/>
  <c r="S84" i="1"/>
  <c r="AA84" i="1"/>
  <c r="AC84" i="1" s="1"/>
  <c r="S85" i="1"/>
  <c r="AA85" i="1"/>
  <c r="AC85" i="1" s="1"/>
  <c r="S86" i="1"/>
  <c r="AA86" i="1"/>
  <c r="AC86" i="1" s="1"/>
  <c r="S87" i="1"/>
  <c r="AA87" i="1"/>
  <c r="AC87" i="1" s="1"/>
  <c r="S88" i="1"/>
  <c r="AA88" i="1"/>
  <c r="AC88" i="1" s="1"/>
  <c r="S89" i="1"/>
  <c r="AA89" i="1"/>
  <c r="AC89" i="1" s="1"/>
  <c r="S90" i="1"/>
  <c r="AA90" i="1"/>
  <c r="AC90" i="1" s="1"/>
  <c r="E91" i="1"/>
  <c r="G91" i="1"/>
  <c r="F91" i="1"/>
  <c r="H91" i="1"/>
  <c r="C6" i="2" s="1"/>
  <c r="I91" i="1"/>
  <c r="C7" i="2" s="1"/>
  <c r="E7" i="2" s="1"/>
  <c r="J91" i="1"/>
  <c r="C8" i="2" s="1"/>
  <c r="E8" i="2" s="1"/>
  <c r="K91" i="1"/>
  <c r="C9" i="2" s="1"/>
  <c r="L91" i="1"/>
  <c r="M91" i="1"/>
  <c r="O91" i="1"/>
  <c r="N91" i="1"/>
  <c r="T91" i="1"/>
  <c r="U91" i="1"/>
  <c r="W91" i="1"/>
  <c r="E93" i="1"/>
  <c r="G93" i="1"/>
  <c r="F93" i="1"/>
  <c r="H93" i="1"/>
  <c r="I93" i="1"/>
  <c r="J93" i="1"/>
  <c r="K93" i="1"/>
  <c r="L93" i="1"/>
  <c r="M93" i="1"/>
  <c r="O93" i="1"/>
  <c r="P93" i="1"/>
  <c r="N93" i="1"/>
  <c r="T93" i="1"/>
  <c r="U93" i="1"/>
  <c r="W93" i="1"/>
  <c r="E94" i="1"/>
  <c r="G94" i="1"/>
  <c r="F94" i="1"/>
  <c r="H94" i="1"/>
  <c r="I94" i="1"/>
  <c r="J94" i="1"/>
  <c r="K94" i="1"/>
  <c r="L94" i="1"/>
  <c r="M94" i="1"/>
  <c r="O94" i="1"/>
  <c r="P94" i="1"/>
  <c r="N94" i="1"/>
  <c r="T94" i="1"/>
  <c r="U94" i="1"/>
  <c r="W94" i="1"/>
  <c r="E95" i="1"/>
  <c r="G95" i="1"/>
  <c r="F95" i="1"/>
  <c r="H95" i="1"/>
  <c r="I95" i="1"/>
  <c r="J95" i="1"/>
  <c r="K95" i="1"/>
  <c r="L95" i="1"/>
  <c r="M95" i="1"/>
  <c r="O95" i="1"/>
  <c r="N95" i="1"/>
  <c r="T95" i="1"/>
  <c r="U95" i="1"/>
  <c r="W95" i="1"/>
  <c r="E96" i="1"/>
  <c r="G96" i="1"/>
  <c r="F96" i="1"/>
  <c r="H96" i="1"/>
  <c r="I96" i="1"/>
  <c r="J96" i="1"/>
  <c r="K96" i="1"/>
  <c r="L96" i="1"/>
  <c r="M96" i="1"/>
  <c r="O96" i="1"/>
  <c r="P96" i="1"/>
  <c r="N96" i="1"/>
  <c r="T96" i="1"/>
  <c r="U96" i="1"/>
  <c r="W96" i="1"/>
  <c r="E97" i="1"/>
  <c r="G97" i="1"/>
  <c r="F97" i="1"/>
  <c r="H97" i="1"/>
  <c r="J97" i="1"/>
  <c r="K97" i="1"/>
  <c r="L97" i="1"/>
  <c r="M97" i="1"/>
  <c r="O97" i="1"/>
  <c r="P97" i="1"/>
  <c r="N97" i="1"/>
  <c r="T97" i="1"/>
  <c r="U97" i="1"/>
  <c r="W97" i="1"/>
  <c r="G6" i="2" l="1"/>
  <c r="E6" i="2" s="1"/>
  <c r="Q91" i="1"/>
  <c r="V95" i="1"/>
  <c r="Y93" i="1"/>
  <c r="V97" i="1"/>
  <c r="Z96" i="1"/>
  <c r="Z95" i="1"/>
  <c r="AA94" i="1"/>
  <c r="AF94" i="1"/>
  <c r="V93" i="1"/>
  <c r="Y95" i="1"/>
  <c r="AF91" i="1"/>
  <c r="V96" i="1"/>
  <c r="V94" i="1"/>
  <c r="Z93" i="1"/>
  <c r="AF95" i="1"/>
  <c r="R94" i="1"/>
  <c r="Y97" i="1"/>
  <c r="Q96" i="1"/>
  <c r="Q94" i="1"/>
  <c r="Z94" i="1"/>
  <c r="S93" i="1"/>
  <c r="AF93" i="1"/>
  <c r="AA93" i="1"/>
  <c r="S97" i="1"/>
  <c r="S96" i="1"/>
  <c r="S94" i="1"/>
  <c r="R95" i="1"/>
  <c r="R91" i="1"/>
  <c r="Q95" i="1"/>
  <c r="Q93" i="1"/>
  <c r="Q97" i="1"/>
  <c r="Y96" i="1"/>
  <c r="Y94" i="1"/>
  <c r="R93" i="1"/>
  <c r="Z97" i="1"/>
  <c r="V91" i="1"/>
  <c r="AF97" i="1"/>
  <c r="AA96" i="1"/>
  <c r="R96" i="1"/>
  <c r="Z91" i="1"/>
  <c r="Y91" i="1"/>
  <c r="C10" i="2"/>
  <c r="C13" i="2" s="1"/>
  <c r="AA97" i="1"/>
  <c r="R97" i="1"/>
  <c r="AF96" i="1"/>
  <c r="G13" i="2" l="1"/>
  <c r="E22" i="2" s="1"/>
  <c r="E20" i="2"/>
  <c r="P95" i="1" l="1"/>
  <c r="AA53" i="1"/>
  <c r="AC53" i="1" s="1"/>
  <c r="S53" i="1"/>
  <c r="S95" i="1" s="1"/>
  <c r="P91" i="1"/>
  <c r="AA91" i="1" l="1"/>
  <c r="S91" i="1"/>
  <c r="AA95" i="1"/>
  <c r="L10" i="2"/>
  <c r="E10" i="2" l="1"/>
  <c r="E13" i="2" s="1"/>
  <c r="L13" i="2"/>
  <c r="E23" i="2" l="1"/>
  <c r="I15" i="2"/>
  <c r="N15" i="2"/>
  <c r="E27" i="2"/>
</calcChain>
</file>

<file path=xl/comments1.xml><?xml version="1.0" encoding="utf-8"?>
<comments xmlns="http://schemas.openxmlformats.org/spreadsheetml/2006/main">
  <authors>
    <author>213</author>
    <author>Jarkovský Václav Ing.</author>
    <author>Jan Vaníček</author>
    <author>395</author>
  </authors>
  <commentList>
    <comment ref="H9" authorId="0" shapeId="0">
      <text>
        <r>
          <rPr>
            <b/>
            <sz val="9"/>
            <color indexed="81"/>
            <rFont val="Tahoma"/>
            <family val="2"/>
            <charset val="238"/>
          </rPr>
          <t>213:</t>
        </r>
        <r>
          <rPr>
            <sz val="9"/>
            <color indexed="81"/>
            <rFont val="Tahoma"/>
            <family val="2"/>
            <charset val="238"/>
          </rPr>
          <t xml:space="preserve">
Oprava dešťové kanalizace 85 tis.
</t>
        </r>
      </text>
    </comment>
    <comment ref="N12" authorId="1" shapeId="0">
      <text>
        <r>
          <rPr>
            <sz val="9"/>
            <color indexed="81"/>
            <rFont val="Tahoma"/>
            <family val="2"/>
            <charset val="238"/>
          </rPr>
          <t xml:space="preserve">připojení dílen do energet. distribuční sítě ČEZ
</t>
        </r>
      </text>
    </comment>
    <comment ref="H19" authorId="0" shapeId="0">
      <text>
        <r>
          <rPr>
            <b/>
            <sz val="9"/>
            <color indexed="81"/>
            <rFont val="Tahoma"/>
            <family val="2"/>
            <charset val="238"/>
          </rPr>
          <t>213:</t>
        </r>
        <r>
          <rPr>
            <sz val="9"/>
            <color indexed="81"/>
            <rFont val="Tahoma"/>
            <family val="2"/>
            <charset val="238"/>
          </rPr>
          <t xml:space="preserve">
oprava výtahu - 1/2 fa částky dle smlouvy s MŠ, Spec. ZŠ a Prakt.Š 89 tis.
</t>
        </r>
      </text>
    </comment>
    <comment ref="H20" authorId="0" shapeId="0">
      <text>
        <r>
          <rPr>
            <b/>
            <sz val="9"/>
            <color indexed="81"/>
            <rFont val="Tahoma"/>
            <family val="2"/>
            <charset val="238"/>
          </rPr>
          <t>213:</t>
        </r>
        <r>
          <rPr>
            <sz val="9"/>
            <color indexed="81"/>
            <rFont val="Tahoma"/>
            <family val="2"/>
            <charset val="238"/>
          </rPr>
          <t xml:space="preserve">
oprava výtahu - 1/2 fa částky dle smlouvy s OU 89 tis.
</t>
        </r>
      </text>
    </comment>
    <comment ref="D28" authorId="0" shapeId="0">
      <text>
        <r>
          <rPr>
            <b/>
            <sz val="9"/>
            <color indexed="81"/>
            <rFont val="Tahoma"/>
            <family val="2"/>
            <charset val="238"/>
          </rPr>
          <t>213:</t>
        </r>
        <r>
          <rPr>
            <sz val="9"/>
            <color indexed="81"/>
            <rFont val="Tahoma"/>
            <family val="2"/>
            <charset val="238"/>
          </rPr>
          <t xml:space="preserve">
zrušena k 31.8.2017
</t>
        </r>
      </text>
    </comment>
    <comment ref="H28" authorId="0" shapeId="0">
      <text>
        <r>
          <rPr>
            <b/>
            <sz val="9"/>
            <color indexed="81"/>
            <rFont val="Tahoma"/>
            <family val="2"/>
            <charset val="238"/>
          </rPr>
          <t>213:</t>
        </r>
        <r>
          <rPr>
            <sz val="9"/>
            <color indexed="81"/>
            <rFont val="Tahoma"/>
            <family val="2"/>
            <charset val="238"/>
          </rPr>
          <t xml:space="preserve">
vratka - zrušení organizace k 31.8.2017
</t>
        </r>
      </text>
    </comment>
    <comment ref="N40" authorId="1" shapeId="0">
      <text>
        <r>
          <rPr>
            <sz val="9"/>
            <color indexed="81"/>
            <rFont val="Tahoma"/>
            <family val="2"/>
            <charset val="238"/>
          </rPr>
          <t xml:space="preserve">pořízení obytné buňky na pracoviště odborného vyučování pro zřízení šatny žáků
</t>
        </r>
      </text>
    </comment>
    <comment ref="D54" authorId="2" shapeId="0">
      <text>
        <r>
          <rPr>
            <sz val="9"/>
            <color indexed="81"/>
            <rFont val="Tahoma"/>
            <family val="2"/>
            <charset val="238"/>
          </rPr>
          <t xml:space="preserve">Jan Vaníček:
škola přebírá ZŠ Jaroměř
od 1.7.2017
</t>
        </r>
      </text>
    </comment>
    <comment ref="D55" authorId="2" shapeId="0">
      <text>
        <r>
          <rPr>
            <sz val="9"/>
            <color indexed="81"/>
            <rFont val="Tahoma"/>
            <family val="2"/>
            <charset val="238"/>
          </rPr>
          <t xml:space="preserve">865:
škola končí 30.6.2017
</t>
        </r>
      </text>
    </comment>
    <comment ref="H72" authorId="3" shapeId="0">
      <text>
        <r>
          <rPr>
            <b/>
            <sz val="9"/>
            <color indexed="81"/>
            <rFont val="Tahoma"/>
            <family val="2"/>
            <charset val="238"/>
          </rPr>
          <t>395:</t>
        </r>
        <r>
          <rPr>
            <sz val="9"/>
            <color indexed="81"/>
            <rFont val="Tahoma"/>
            <family val="2"/>
            <charset val="238"/>
          </rPr>
          <t xml:space="preserve">
upgrade 14 ks notebooků v učebně
</t>
        </r>
        <r>
          <rPr>
            <sz val="9"/>
            <color indexed="81"/>
            <rFont val="Tahoma"/>
            <family val="2"/>
            <charset val="238"/>
          </rPr>
          <t>upgrade 14 notebooků z HDD na SSD pro potřeby 3D modelování</t>
        </r>
      </text>
    </comment>
    <comment ref="H80" authorId="3" shapeId="0">
      <text>
        <r>
          <rPr>
            <b/>
            <sz val="9"/>
            <color indexed="81"/>
            <rFont val="Tahoma"/>
            <family val="2"/>
            <charset val="238"/>
          </rPr>
          <t>395:</t>
        </r>
        <r>
          <rPr>
            <sz val="9"/>
            <color indexed="81"/>
            <rFont val="Tahoma"/>
            <family val="2"/>
            <charset val="238"/>
          </rPr>
          <t xml:space="preserve">
dofin. Rozsudek soudu 1 700,-tis. Kč
</t>
        </r>
      </text>
    </comment>
  </commentList>
</comments>
</file>

<file path=xl/sharedStrings.xml><?xml version="1.0" encoding="utf-8"?>
<sst xmlns="http://schemas.openxmlformats.org/spreadsheetml/2006/main" count="199" uniqueCount="173">
  <si>
    <t>Specifický ukazatel</t>
  </si>
  <si>
    <t>okr</t>
  </si>
  <si>
    <t xml:space="preserve"> +/-změna limitu výdajů na pohoštění a dary</t>
  </si>
  <si>
    <t>x</t>
  </si>
  <si>
    <t>b</t>
  </si>
  <si>
    <t>d</t>
  </si>
  <si>
    <t>e</t>
  </si>
  <si>
    <t>Gymnázium Boženy Němcové, Hradec Králové, Pospíšilova tř. 324</t>
  </si>
  <si>
    <t>Gymnázium J. K. Tyla, Hradec Králové, Tylovo nábřeží 682</t>
  </si>
  <si>
    <t>Gymnázium, Nový Bydžov, Komenského 77</t>
  </si>
  <si>
    <t>Vyšší odborná škola a Střední odborná škola, Nový Bydžov, Jana Maláta 1869</t>
  </si>
  <si>
    <t>Střední odborná škola veterinární, Hradec Králové-Kukleny, Pražská 68</t>
  </si>
  <si>
    <t>Střední odborná škola a Střední odborné učiliště, Hradec Králové, Vocelova 1338</t>
  </si>
  <si>
    <t>Střední uměleckoprůmyslová škola hudebních nástrojů a nábytku, Hradec Králové, 17. listopadu 1202</t>
  </si>
  <si>
    <t>Vyšší odborná škola zdravotnická a Střední zdravotnická škola, Hradec Králové, Komenského 234</t>
  </si>
  <si>
    <t>Střední škola potravinářská, Smiřice, Gen. Govorova 110</t>
  </si>
  <si>
    <t>Základní škola a Mateřská škola při Fakultní nemocnici, Hradec Králové, Sokolská třída 581</t>
  </si>
  <si>
    <t>Základní škola, Nový Bydžov, F. Palackého 1240</t>
  </si>
  <si>
    <t>Dětský domov a školní jídelna, Nechanice, Hrádecká 267</t>
  </si>
  <si>
    <t>Domov mládeže, internát a školní jídelna, Hradec Králové, Vocelova 1469/5</t>
  </si>
  <si>
    <t>Školní jídelna, Hradec Králové, Hradecká 1219</t>
  </si>
  <si>
    <t>Plavecká škola Zéva, Hradec Králové, Eliščino nábřeží 842</t>
  </si>
  <si>
    <t>Lepařovo gymnázium, Jičín, Jiráskova 30</t>
  </si>
  <si>
    <t>Gymnázium a Střední odborná škola pedagogická, Nová Paka, Kumburská 740</t>
  </si>
  <si>
    <t>Masarykova obchodní akademie, Jičín, 17. listopadu 220</t>
  </si>
  <si>
    <t>Střední průmyslová škola kamenická a sochařská, Hořice, Husova 675</t>
  </si>
  <si>
    <t>Střední škola zahradnická, Kopidlno, náměstí Hilmarovo 1</t>
  </si>
  <si>
    <t>Integrovaná střední škola, Nová Paka, Kumburská 846</t>
  </si>
  <si>
    <t>Střední odborné učiliště, Lázně Bělohrad, Zámecká 478</t>
  </si>
  <si>
    <t>Střední škola gastronomie a služeb, Nová Paka, Masarykovo nám. 2</t>
  </si>
  <si>
    <t>Vyšší odborná škola a  Střední průmyslová škola, Jičín, Pod Koželuhy 100</t>
  </si>
  <si>
    <t>Gymnázium, Broumov, Hradební 218</t>
  </si>
  <si>
    <t>Jiráskovo gymnázium, Náchod, Řezníčkova 451</t>
  </si>
  <si>
    <t>Obchodní akademie, Náchod, Denisovo nábřeží 673</t>
  </si>
  <si>
    <t>Střední škola propagační tvorby a polygrafie, Velké Poříčí, Náchodská 285</t>
  </si>
  <si>
    <t>Střední škola řemeslná, Jaroměř, Studničkova 260</t>
  </si>
  <si>
    <t>Střední průmyslová škola, Hronov, Hostovského 910</t>
  </si>
  <si>
    <t>Vyšší odborná škola stavební a Střední průmyslová škola stavební arch. Jana Letzela, Náchod, Pražská 931</t>
  </si>
  <si>
    <t>Dětský domov, mateřská škola a školní jídelna, Broumov, třída Masarykova 246</t>
  </si>
  <si>
    <t>Základní škola, Broumov, Kladská 164</t>
  </si>
  <si>
    <t>Gymnázium Františka Martina Pelcla, Rychnov nad Kněžnou, Hrdinů odboje 36</t>
  </si>
  <si>
    <t>Gymnázium, Dobruška, Pulická 779</t>
  </si>
  <si>
    <t>Obchodní akademie T. G. Masaryka, Kostelec nad Orlicí, Komenského 522</t>
  </si>
  <si>
    <t>Základní škola, Dobruška, Opočenská 115</t>
  </si>
  <si>
    <t>Dětský domov a školní jídelna, Sedloňov 153</t>
  </si>
  <si>
    <t>Gymnázium, Dvůr Králové nad Labem, nám. Odboje 304</t>
  </si>
  <si>
    <t>Gymnázium, Trutnov, Jiráskovo náměstí 325</t>
  </si>
  <si>
    <t>Gymnázium a Střední odborná škola, Hostinné, Horská 309</t>
  </si>
  <si>
    <t>Obchodní akademie, Trutnov, Malé náměstí 158</t>
  </si>
  <si>
    <t>Střední odborná škola a Střední odborné učiliště, Vrchlabí, Krkonošská 265</t>
  </si>
  <si>
    <t>Střední průmyslová škola, Trutnov, Školní 101</t>
  </si>
  <si>
    <t>Mateřská škola speciální, Trutnov, Na Struze 124</t>
  </si>
  <si>
    <t>Základní škola a Praktická škola, Dvůr Králové nad Labem, Přemyslova 479</t>
  </si>
  <si>
    <t>Dětský domov, základní škola a školní jídelna, Dolní Lánov 240</t>
  </si>
  <si>
    <t>Dětský domov a školní jídelna, Vrchlabí, Žižkova 497</t>
  </si>
  <si>
    <t>A</t>
  </si>
  <si>
    <t>okres Hradec Králové</t>
  </si>
  <si>
    <t>okres Jičín</t>
  </si>
  <si>
    <t>okres Náchod</t>
  </si>
  <si>
    <t>okres Rychnov n. Kn.</t>
  </si>
  <si>
    <t>okres Trutnov</t>
  </si>
  <si>
    <t>Střední škola informatiky a služeb, Dvůr Králové nad Labem, Elišky Krásnohorské 2069</t>
  </si>
  <si>
    <t>Vyšší odborná škola zdravotnická Střední zdravotnická škola, Trutnov, Procházkova 303</t>
  </si>
  <si>
    <t>Základní škola logopedická a Mateřská škola logopedická, Choustníkovo Hradiště 161</t>
  </si>
  <si>
    <t>Střední průmyslová škola elektrotechniky a informačních technologií, Dobruška, Čs. odboje 670</t>
  </si>
  <si>
    <t>Střední škola technická a řemeslná, Nový Bydžov, Dr. M. Tyrše 112</t>
  </si>
  <si>
    <t xml:space="preserve">změny +/- z rozpočtu kraje </t>
  </si>
  <si>
    <t>Střední škola služeb, obchodu a gastronomie, Hradec Králové, Velká 3</t>
  </si>
  <si>
    <t>Mateřská škola, Speciální základní škola a Praktická škola, Hradec Králové, Hradecká 1231</t>
  </si>
  <si>
    <t>Základní škola a Mateřská škola Josefa Zemana, Náchod, Jiráskova 461</t>
  </si>
  <si>
    <t>Česká lesnická akademie Trutnov-střední škola a vyšší odborná škola, Lesnická 9</t>
  </si>
  <si>
    <t>Vyšší odborná škola a Střední průmyslová škola, Rychnov nad Kněžnou, U Stadionu 1166</t>
  </si>
  <si>
    <t>změna odvodu z IF organizací</t>
  </si>
  <si>
    <t>Rekapitulace předkládaných změn</t>
  </si>
  <si>
    <t>ODPA</t>
  </si>
  <si>
    <t>Po změně příspěvek na provoz z rozpočtu kraje bez FRR</t>
  </si>
  <si>
    <t>org</t>
  </si>
  <si>
    <t xml:space="preserve">b </t>
  </si>
  <si>
    <t>částky v tis. Kč</t>
  </si>
  <si>
    <t>Celkem za krajské PO</t>
  </si>
  <si>
    <t>Střední škola oděvní, ekonomiky a služeb Červený Kostelec,17.listopadu 1197</t>
  </si>
  <si>
    <t xml:space="preserve">     Specifický ukazatel</t>
  </si>
  <si>
    <t xml:space="preserve">
příspěvek na provoz PO z rozpočtu kraje bez FRR</t>
  </si>
  <si>
    <t>Rekapitulace výše úprav ukazatelů rozpočtu odvětví školství z rozpočtu kraje</t>
  </si>
  <si>
    <t>Předkládaná změna výdajů pro odvětví školství</t>
  </si>
  <si>
    <t>Změna příjmů odvětví školství</t>
  </si>
  <si>
    <t>CELKEM</t>
  </si>
  <si>
    <t>Navrhovaná změna:</t>
  </si>
  <si>
    <t>změna výdajů z kap. 14 celkem:</t>
  </si>
  <si>
    <t>tis. Kč</t>
  </si>
  <si>
    <t>odvody 
z IF PO
kap. 14</t>
  </si>
  <si>
    <t>ostatní 
odvody PO
kap. 14</t>
  </si>
  <si>
    <t>kapitál. 
příjmy kap. 14</t>
  </si>
  <si>
    <t>ostatní běžné
výdaje kap. 14</t>
  </si>
  <si>
    <t>FRR pro
školství</t>
  </si>
  <si>
    <t>Školské zařízení pro další vzdělávání pedagogických pracovníků Královéhradeckého kraje, Hradec Králové, Štefánikova 566</t>
  </si>
  <si>
    <t>Střední škola hotelnictví a  společného stravování, Teplice nad Metují, Střmenské podhradí 218</t>
  </si>
  <si>
    <t xml:space="preserve"> změna příjmů celkem:</t>
  </si>
  <si>
    <t>Základní škola a Praktická škola, Rychnov nad Kněžnou, Kolowratská 485</t>
  </si>
  <si>
    <t>Rekapitulace úprav souhrnných ukazatelů pro odvětví školství</t>
  </si>
  <si>
    <t>změna příspěvků na provoz PO</t>
  </si>
  <si>
    <t>změna investiční dotace PO z kap. 14</t>
  </si>
  <si>
    <t>změna ostatních běžných výdajů kap 14</t>
  </si>
  <si>
    <t>příjmy kap. 14 - ostatní odvody PO</t>
  </si>
  <si>
    <t>příjmy kap. 14 z odvodů PO z invest. fondů</t>
  </si>
  <si>
    <t>kapitálové příjmy kap. 14</t>
  </si>
  <si>
    <t>invest. transfery  obcím</t>
  </si>
  <si>
    <t xml:space="preserve"> přísp. na provoz - zůst. hodn. vyř. maj.</t>
  </si>
  <si>
    <t>kapitálové výdaje odvětví</t>
  </si>
  <si>
    <t xml:space="preserve"> +/-změna limitu mzdových výdajů - z přísp. na provoz</t>
  </si>
  <si>
    <t xml:space="preserve">limit mzdových výdajů PO z přísp. na provoz </t>
  </si>
  <si>
    <t>limit výdajů na pohoštění a dary po změně</t>
  </si>
  <si>
    <t xml:space="preserve"> změna odvodu z IF  PO individ.</t>
  </si>
  <si>
    <t>Střední škola a Základní škola, Nové Město nad Metují, Husovo nám. 1218</t>
  </si>
  <si>
    <t>indiv. úpravy příspěvku na provoz</t>
  </si>
  <si>
    <t>úprava přísp. na provoz dle  změny odpisů PO</t>
  </si>
  <si>
    <t>Střední průmyslová škola, střední odborná škola a střední odborné učiliště, Nové Město nad Metují, Školní 1377</t>
  </si>
  <si>
    <t>Příspěvkové organizace školství 
zřízené krajem</t>
  </si>
  <si>
    <t>úprava specifických ukazatelů škol</t>
  </si>
  <si>
    <t xml:space="preserve"> </t>
  </si>
  <si>
    <t>příspěvek na provoz PO
pol. 5331</t>
  </si>
  <si>
    <t>neinv. dotace PO s návrat. předfin.</t>
  </si>
  <si>
    <t>ost. běžné výdaje na kofi a předfin.</t>
  </si>
  <si>
    <t>neinv. dotace PO s návratností -  předfinancování</t>
  </si>
  <si>
    <t>ost. běžné výdaje kap. 14 na kofi a předfinancování</t>
  </si>
  <si>
    <t>změna odvodu z IF PO - zůst. hodnota, změny odpisů</t>
  </si>
  <si>
    <t>Střední škola zemědělská a ekologická a střední odborné učiliště chladicí a klimatizační techniky, Kostelec nad Orlicí, Komenského 873</t>
  </si>
  <si>
    <t>ostatní kapit.
výdaje - kofinan.</t>
  </si>
  <si>
    <t xml:space="preserve">změna příspěvku na provoz a neinv. kofi PO </t>
  </si>
  <si>
    <t>ind. úpravy ukazatelů PO</t>
  </si>
  <si>
    <t>změna celkem</t>
  </si>
  <si>
    <t>nedaňové příjmy 
odv. školství</t>
  </si>
  <si>
    <t>invest. dotace 
PO 
pol.6351</t>
  </si>
  <si>
    <t>Základní škola a Mateřská škola, Vrchlabí, Krkonošská 230</t>
  </si>
  <si>
    <t>Základní škola a Mateřská škola při dětské léčebně, Jánské Lázně, Horní promenáda 268</t>
  </si>
  <si>
    <t>Mateřská škola, Základní škola a Praktická škola, Trutnov</t>
  </si>
  <si>
    <t>Střední průmyslová škola, Střední odborná škola a Střední odborné učiliště, Hradec Králové, Hradební 1029</t>
  </si>
  <si>
    <t>Gymnázium, střední odborná škola, střední odborné učiliště a vyšší odborná škola, Hořice, Riegrova 1403</t>
  </si>
  <si>
    <t>Základní škola a Praktická škola, Jičín, Soudná 12</t>
  </si>
  <si>
    <t>Gymnázium Jaroslava Žáka, Jaroměř, Lužická 423</t>
  </si>
  <si>
    <t>Speciální základní škola Augustina Bartoše, Úpice, Nábřeží pplk. A. Bunzla 660</t>
  </si>
  <si>
    <t>Obchodní akademie, Střední odborná škola a Jazyková škola s právem státní jazykové zkoušky, Hradec Králové</t>
  </si>
  <si>
    <t>Střední průmyslová škola stavební, Hradec Králové, Pospíšilova tř. 787</t>
  </si>
  <si>
    <t>Střední škola profesní přípravy, Hradec Králové, 17. listopadu 1212</t>
  </si>
  <si>
    <t>Střední škola řemesel a Základní škola, Hořice, Havlíčkova 54</t>
  </si>
  <si>
    <t>Dětský domov, Potštejn, Českých bratří 141</t>
  </si>
  <si>
    <t>Gymnázium, Vrchlabí, Komenského 586</t>
  </si>
  <si>
    <t>Střední odborná škola a Střední odborné učiliště, Trutnov, Volanovská 243</t>
  </si>
  <si>
    <t>Střední škola  a Základní škola Sluneční, Hostinné, Mládežnická 329</t>
  </si>
  <si>
    <t>Vyšší odborná škola, Střední škola, Základní škola a Mateřská škola, Hradec Králové, Štefánikova 549</t>
  </si>
  <si>
    <t>Dětský domov, Základní škola speciální 
a Praktická škola Jaroměř, Palackého 142</t>
  </si>
  <si>
    <t>zvýšení OBV o příjaté odvody do SR</t>
  </si>
  <si>
    <t>Pedagogicko-psychologická poradna a Speciálně pedagogické centrum Královéhradeckého kraje, Hradec Králové, Na Okrouhlíku 1371/30</t>
  </si>
  <si>
    <t>Základní škola,  Kostelec nad Orlicí, Komenského 515-sloučená</t>
  </si>
  <si>
    <t>mzdy učitelů odbor.
předmětů
III.etapa</t>
  </si>
  <si>
    <t>podpora
učebních oborů</t>
  </si>
  <si>
    <t>přísp. na obnovu výp. techniky (dar SÚS)</t>
  </si>
  <si>
    <t>ODPISY po úpravě  
Z 30.10.2017</t>
  </si>
  <si>
    <t>IV.EO</t>
  </si>
  <si>
    <t>podpora žáků učeb. oborů</t>
  </si>
  <si>
    <t>mzdy učitelů odbor. předmětů</t>
  </si>
  <si>
    <t>přísp. na obnovu výp. techniky</t>
  </si>
  <si>
    <t>Ukazatele po 3. změně rozpočtu</t>
  </si>
  <si>
    <t xml:space="preserve">Kapitál. výdaje - invest. přísp. PO 
z kap. 14
</t>
  </si>
  <si>
    <t>po navržené změně</t>
  </si>
  <si>
    <t xml:space="preserve">Přísp. PO na investice </t>
  </si>
  <si>
    <t>Odvod z  fondu investic PO</t>
  </si>
  <si>
    <t>změna výše investič. přísp. PO</t>
  </si>
  <si>
    <t>Schůze Rady KHK dne 16.10.2017</t>
  </si>
  <si>
    <t>tab. č. 9.b</t>
  </si>
  <si>
    <t xml:space="preserve">aktualizace odpisů </t>
  </si>
  <si>
    <t>Základní škola, Jaroměř, Komenského 392 - sloučená</t>
  </si>
  <si>
    <t>nedaňové příjmy odvětví školství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</si>
</sst>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.000"/>
    <numFmt numFmtId="166" formatCode="0.0"/>
    <numFmt numFmtId="167" formatCode="#,##0.000"/>
    <numFmt numFmtId="168" formatCode="#,##0.00000"/>
    <numFmt numFmtId="169" formatCode="0.00000"/>
    <numFmt numFmtId="170" formatCode="0.000000"/>
  </numFmts>
  <fonts count="38" x14ac:knownFonts="1"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 CE"/>
      <charset val="238"/>
    </font>
    <font>
      <sz val="8"/>
      <name val="Times New Roman CE"/>
      <family val="1"/>
      <charset val="238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i/>
      <sz val="10"/>
      <name val="Times New Roman CE"/>
      <family val="1"/>
      <charset val="238"/>
    </font>
    <font>
      <b/>
      <sz val="10"/>
      <color indexed="8"/>
      <name val="Times New Roman CE"/>
      <charset val="238"/>
    </font>
    <font>
      <i/>
      <sz val="10"/>
      <name val="Times New Roman CE"/>
      <charset val="238"/>
    </font>
    <font>
      <b/>
      <sz val="10"/>
      <name val="Times New Roman CE"/>
      <charset val="238"/>
    </font>
    <font>
      <sz val="10"/>
      <name val="Times New Roman CE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Arial"/>
      <family val="2"/>
      <charset val="238"/>
    </font>
    <font>
      <sz val="9"/>
      <name val="Times New Roman CE"/>
      <family val="1"/>
      <charset val="238"/>
    </font>
    <font>
      <b/>
      <sz val="9"/>
      <name val="Times New Roman CE"/>
      <family val="1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Times New Roman CE"/>
    </font>
    <font>
      <sz val="9"/>
      <name val="Arial"/>
      <family val="2"/>
      <charset val="238"/>
    </font>
    <font>
      <b/>
      <sz val="11"/>
      <name val="Times New Roman CE"/>
      <family val="1"/>
      <charset val="238"/>
    </font>
    <font>
      <b/>
      <sz val="11"/>
      <name val="Times New Roman CE"/>
      <charset val="238"/>
    </font>
    <font>
      <b/>
      <sz val="11"/>
      <name val="Times New Roman"/>
      <family val="1"/>
      <charset val="238"/>
    </font>
    <font>
      <sz val="1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rgb="FFFF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79998168889431442"/>
        <bgColor indexed="64"/>
      </patternFill>
    </fill>
  </fills>
  <borders count="7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7" fillId="0" borderId="0"/>
    <xf numFmtId="0" fontId="20" fillId="0" borderId="0"/>
    <xf numFmtId="0" fontId="17" fillId="0" borderId="0"/>
  </cellStyleXfs>
  <cellXfs count="472">
    <xf numFmtId="0" fontId="0" fillId="0" borderId="0" xfId="0"/>
    <xf numFmtId="1" fontId="0" fillId="0" borderId="0" xfId="0" applyNumberForma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164" fontId="0" fillId="0" borderId="0" xfId="0" applyNumberFormat="1" applyBorder="1"/>
    <xf numFmtId="4" fontId="0" fillId="0" borderId="0" xfId="0" applyNumberFormat="1" applyBorder="1"/>
    <xf numFmtId="166" fontId="0" fillId="0" borderId="0" xfId="0" applyNumberFormat="1" applyBorder="1"/>
    <xf numFmtId="164" fontId="0" fillId="0" borderId="0" xfId="0" applyNumberFormat="1" applyFill="1" applyBorder="1"/>
    <xf numFmtId="166" fontId="0" fillId="0" borderId="0" xfId="0" applyNumberFormat="1"/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" fontId="15" fillId="0" borderId="6" xfId="0" applyNumberFormat="1" applyFont="1" applyBorder="1" applyAlignment="1">
      <alignment horizontal="center" vertical="center" wrapText="1"/>
    </xf>
    <xf numFmtId="0" fontId="0" fillId="0" borderId="5" xfId="0" applyBorder="1"/>
    <xf numFmtId="164" fontId="0" fillId="0" borderId="0" xfId="0" applyNumberFormat="1"/>
    <xf numFmtId="4" fontId="0" fillId="0" borderId="10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0" fillId="0" borderId="8" xfId="0" applyNumberFormat="1" applyFill="1" applyBorder="1" applyAlignment="1">
      <alignment horizontal="center" vertical="center"/>
    </xf>
    <xf numFmtId="0" fontId="0" fillId="0" borderId="14" xfId="0" applyBorder="1"/>
    <xf numFmtId="0" fontId="0" fillId="0" borderId="0" xfId="0" applyBorder="1"/>
    <xf numFmtId="164" fontId="18" fillId="0" borderId="0" xfId="0" applyNumberFormat="1" applyFont="1" applyAlignment="1">
      <alignment horizontal="left" vertical="center" wrapText="1"/>
    </xf>
    <xf numFmtId="1" fontId="19" fillId="0" borderId="16" xfId="0" applyNumberFormat="1" applyFont="1" applyBorder="1" applyAlignment="1">
      <alignment horizontal="center" vertical="center"/>
    </xf>
    <xf numFmtId="164" fontId="18" fillId="0" borderId="17" xfId="0" applyNumberFormat="1" applyFont="1" applyBorder="1" applyAlignment="1">
      <alignment horizontal="left" vertical="center" wrapText="1"/>
    </xf>
    <xf numFmtId="1" fontId="19" fillId="0" borderId="9" xfId="0" applyNumberFormat="1" applyFont="1" applyBorder="1" applyAlignment="1">
      <alignment horizontal="center" vertical="center"/>
    </xf>
    <xf numFmtId="164" fontId="18" fillId="0" borderId="18" xfId="0" applyNumberFormat="1" applyFont="1" applyBorder="1" applyAlignment="1">
      <alignment horizontal="left" vertical="center" wrapText="1"/>
    </xf>
    <xf numFmtId="1" fontId="0" fillId="0" borderId="0" xfId="0" applyNumberFormat="1" applyFill="1" applyBorder="1" applyAlignment="1">
      <alignment horizontal="center" vertical="center"/>
    </xf>
    <xf numFmtId="1" fontId="19" fillId="0" borderId="9" xfId="0" applyNumberFormat="1" applyFont="1" applyFill="1" applyBorder="1" applyAlignment="1">
      <alignment horizontal="center" vertical="center"/>
    </xf>
    <xf numFmtId="164" fontId="18" fillId="0" borderId="18" xfId="0" applyNumberFormat="1" applyFont="1" applyFill="1" applyBorder="1" applyAlignment="1">
      <alignment horizontal="left" vertical="center" wrapText="1"/>
    </xf>
    <xf numFmtId="164" fontId="0" fillId="0" borderId="10" xfId="0" applyNumberFormat="1" applyFill="1" applyBorder="1" applyAlignment="1">
      <alignment horizontal="center" vertical="center"/>
    </xf>
    <xf numFmtId="0" fontId="0" fillId="0" borderId="0" xfId="0" applyFill="1"/>
    <xf numFmtId="1" fontId="19" fillId="0" borderId="19" xfId="0" applyNumberFormat="1" applyFont="1" applyBorder="1" applyAlignment="1">
      <alignment horizontal="center" vertical="center"/>
    </xf>
    <xf numFmtId="164" fontId="18" fillId="0" borderId="20" xfId="0" applyNumberFormat="1" applyFont="1" applyBorder="1" applyAlignment="1">
      <alignment horizontal="left" vertical="center" wrapText="1"/>
    </xf>
    <xf numFmtId="164" fontId="0" fillId="3" borderId="21" xfId="0" applyNumberFormat="1" applyFill="1" applyBorder="1" applyAlignment="1">
      <alignment horizontal="center" vertical="center"/>
    </xf>
    <xf numFmtId="164" fontId="18" fillId="0" borderId="0" xfId="0" applyNumberFormat="1" applyFont="1" applyBorder="1" applyAlignment="1">
      <alignment horizontal="left" vertical="center" wrapText="1"/>
    </xf>
    <xf numFmtId="4" fontId="0" fillId="0" borderId="0" xfId="0" applyNumberFormat="1" applyBorder="1" applyAlignment="1">
      <alignment horizontal="center" vertical="center"/>
    </xf>
    <xf numFmtId="4" fontId="0" fillId="0" borderId="0" xfId="0" applyNumberFormat="1"/>
    <xf numFmtId="1" fontId="0" fillId="0" borderId="22" xfId="0" applyNumberFormat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12" fillId="0" borderId="0" xfId="2" applyFont="1" applyFill="1" applyBorder="1"/>
    <xf numFmtId="0" fontId="13" fillId="0" borderId="0" xfId="2" applyFont="1" applyFill="1" applyBorder="1" applyAlignment="1">
      <alignment horizontal="right"/>
    </xf>
    <xf numFmtId="0" fontId="0" fillId="0" borderId="0" xfId="0" applyFill="1" applyBorder="1"/>
    <xf numFmtId="0" fontId="21" fillId="0" borderId="0" xfId="0" applyFont="1"/>
    <xf numFmtId="0" fontId="12" fillId="0" borderId="0" xfId="2" applyFont="1" applyFill="1" applyBorder="1" applyAlignment="1">
      <alignment horizontal="right"/>
    </xf>
    <xf numFmtId="0" fontId="0" fillId="0" borderId="0" xfId="0" applyNumberFormat="1" applyBorder="1"/>
    <xf numFmtId="164" fontId="0" fillId="0" borderId="23" xfId="0" applyNumberFormat="1" applyFill="1" applyBorder="1" applyAlignment="1">
      <alignment horizontal="center" vertical="center"/>
    </xf>
    <xf numFmtId="4" fontId="0" fillId="0" borderId="8" xfId="0" applyNumberFormat="1" applyFill="1" applyBorder="1" applyAlignment="1">
      <alignment horizontal="center" vertical="center"/>
    </xf>
    <xf numFmtId="164" fontId="0" fillId="0" borderId="18" xfId="0" applyNumberFormat="1" applyFill="1" applyBorder="1" applyAlignment="1">
      <alignment horizontal="center" vertical="center"/>
    </xf>
    <xf numFmtId="164" fontId="0" fillId="0" borderId="30" xfId="0" applyNumberFormat="1" applyFill="1" applyBorder="1" applyAlignment="1">
      <alignment horizontal="center" vertical="center"/>
    </xf>
    <xf numFmtId="164" fontId="0" fillId="0" borderId="31" xfId="0" applyNumberFormat="1" applyFill="1" applyBorder="1" applyAlignment="1">
      <alignment horizontal="center" vertical="center"/>
    </xf>
    <xf numFmtId="0" fontId="21" fillId="0" borderId="0" xfId="2" applyFont="1" applyBorder="1"/>
    <xf numFmtId="0" fontId="20" fillId="0" borderId="0" xfId="2" applyBorder="1"/>
    <xf numFmtId="0" fontId="0" fillId="0" borderId="0" xfId="2" applyFont="1" applyBorder="1"/>
    <xf numFmtId="0" fontId="13" fillId="0" borderId="0" xfId="2" applyFont="1" applyBorder="1" applyAlignment="1">
      <alignment horizontal="right"/>
    </xf>
    <xf numFmtId="0" fontId="22" fillId="0" borderId="0" xfId="2" applyFont="1" applyBorder="1"/>
    <xf numFmtId="0" fontId="13" fillId="0" borderId="0" xfId="2" applyFont="1" applyBorder="1" applyAlignment="1">
      <alignment horizontal="center"/>
    </xf>
    <xf numFmtId="0" fontId="13" fillId="0" borderId="0" xfId="2" applyFont="1" applyBorder="1" applyAlignment="1">
      <alignment horizontal="center" vertical="center" wrapText="1"/>
    </xf>
    <xf numFmtId="0" fontId="13" fillId="0" borderId="0" xfId="2" applyFont="1" applyBorder="1" applyAlignment="1">
      <alignment horizontal="center" vertical="center"/>
    </xf>
    <xf numFmtId="0" fontId="13" fillId="0" borderId="0" xfId="2" applyFont="1" applyBorder="1"/>
    <xf numFmtId="166" fontId="20" fillId="0" borderId="0" xfId="2" applyNumberFormat="1" applyBorder="1"/>
    <xf numFmtId="166" fontId="23" fillId="0" borderId="0" xfId="2" applyNumberFormat="1" applyFont="1" applyBorder="1"/>
    <xf numFmtId="0" fontId="21" fillId="0" borderId="0" xfId="0" applyFont="1" applyBorder="1"/>
    <xf numFmtId="1" fontId="11" fillId="0" borderId="5" xfId="0" applyNumberFormat="1" applyFont="1" applyBorder="1" applyAlignment="1" applyProtection="1">
      <alignment horizontal="center" vertical="center" wrapText="1"/>
      <protection locked="0"/>
    </xf>
    <xf numFmtId="1" fontId="15" fillId="0" borderId="5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0" fillId="0" borderId="33" xfId="0" applyNumberFormat="1" applyBorder="1"/>
    <xf numFmtId="1" fontId="10" fillId="0" borderId="34" xfId="0" applyNumberFormat="1" applyFont="1" applyBorder="1" applyAlignment="1" applyProtection="1">
      <alignment horizontal="center" vertical="center" wrapText="1"/>
      <protection locked="0"/>
    </xf>
    <xf numFmtId="164" fontId="0" fillId="0" borderId="0" xfId="0" applyNumberFormat="1" applyFont="1" applyBorder="1" applyAlignment="1">
      <alignment horizontal="center"/>
    </xf>
    <xf numFmtId="4" fontId="0" fillId="0" borderId="10" xfId="0" applyNumberFormat="1" applyFill="1" applyBorder="1" applyAlignment="1">
      <alignment horizontal="center" vertical="center"/>
    </xf>
    <xf numFmtId="4" fontId="0" fillId="3" borderId="21" xfId="0" applyNumberFormat="1" applyFill="1" applyBorder="1" applyAlignment="1">
      <alignment horizontal="center" vertical="center"/>
    </xf>
    <xf numFmtId="166" fontId="24" fillId="4" borderId="32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3" applyFont="1"/>
    <xf numFmtId="0" fontId="17" fillId="0" borderId="0" xfId="3"/>
    <xf numFmtId="0" fontId="0" fillId="0" borderId="0" xfId="3" applyFont="1"/>
    <xf numFmtId="0" fontId="13" fillId="0" borderId="0" xfId="3" applyFont="1" applyAlignment="1">
      <alignment horizontal="right"/>
    </xf>
    <xf numFmtId="0" fontId="2" fillId="0" borderId="0" xfId="3" applyFont="1"/>
    <xf numFmtId="0" fontId="17" fillId="0" borderId="10" xfId="3" applyBorder="1"/>
    <xf numFmtId="0" fontId="13" fillId="0" borderId="0" xfId="3" applyFont="1" applyAlignment="1">
      <alignment horizontal="center" vertical="center"/>
    </xf>
    <xf numFmtId="166" fontId="17" fillId="0" borderId="10" xfId="3" applyNumberFormat="1" applyBorder="1"/>
    <xf numFmtId="166" fontId="17" fillId="0" borderId="0" xfId="3" applyNumberFormat="1"/>
    <xf numFmtId="166" fontId="32" fillId="0" borderId="10" xfId="3" applyNumberFormat="1" applyFont="1" applyBorder="1"/>
    <xf numFmtId="0" fontId="12" fillId="0" borderId="0" xfId="3" applyFont="1" applyFill="1" applyBorder="1"/>
    <xf numFmtId="0" fontId="13" fillId="0" borderId="0" xfId="3" applyFont="1" applyFill="1" applyBorder="1" applyAlignment="1">
      <alignment horizontal="right"/>
    </xf>
    <xf numFmtId="0" fontId="13" fillId="0" borderId="0" xfId="3" applyFont="1"/>
    <xf numFmtId="166" fontId="21" fillId="0" borderId="0" xfId="3" applyNumberFormat="1" applyFont="1"/>
    <xf numFmtId="0" fontId="12" fillId="0" borderId="6" xfId="0" applyFont="1" applyFill="1" applyBorder="1" applyAlignment="1">
      <alignment horizontal="center" vertical="center" wrapText="1"/>
    </xf>
    <xf numFmtId="0" fontId="0" fillId="0" borderId="0" xfId="3" applyFont="1" applyAlignment="1">
      <alignment horizontal="right"/>
    </xf>
    <xf numFmtId="166" fontId="11" fillId="4" borderId="4" xfId="0" applyNumberFormat="1" applyFont="1" applyFill="1" applyBorder="1" applyAlignment="1" applyProtection="1">
      <alignment horizontal="center" vertical="center" wrapText="1"/>
      <protection locked="0"/>
    </xf>
    <xf numFmtId="167" fontId="0" fillId="0" borderId="0" xfId="0" applyNumberFormat="1" applyBorder="1"/>
    <xf numFmtId="167" fontId="0" fillId="0" borderId="0" xfId="0" applyNumberFormat="1" applyBorder="1" applyAlignment="1">
      <alignment horizontal="center" vertical="center"/>
    </xf>
    <xf numFmtId="167" fontId="0" fillId="0" borderId="0" xfId="0" applyNumberFormat="1"/>
    <xf numFmtId="0" fontId="25" fillId="0" borderId="0" xfId="0" applyFont="1"/>
    <xf numFmtId="0" fontId="0" fillId="0" borderId="0" xfId="0" applyAlignment="1"/>
    <xf numFmtId="166" fontId="21" fillId="0" borderId="0" xfId="0" applyNumberFormat="1" applyFont="1"/>
    <xf numFmtId="0" fontId="13" fillId="0" borderId="39" xfId="3" applyFont="1" applyBorder="1" applyAlignment="1">
      <alignment horizontal="center" vertical="center" wrapText="1"/>
    </xf>
    <xf numFmtId="0" fontId="13" fillId="0" borderId="36" xfId="3" applyFont="1" applyBorder="1" applyAlignment="1">
      <alignment horizontal="center" vertical="center" wrapText="1"/>
    </xf>
    <xf numFmtId="0" fontId="13" fillId="0" borderId="35" xfId="3" applyFont="1" applyBorder="1" applyAlignment="1">
      <alignment horizontal="center" vertical="center" wrapText="1"/>
    </xf>
    <xf numFmtId="0" fontId="17" fillId="0" borderId="30" xfId="3" applyBorder="1"/>
    <xf numFmtId="166" fontId="17" fillId="0" borderId="30" xfId="3" applyNumberFormat="1" applyBorder="1"/>
    <xf numFmtId="166" fontId="17" fillId="0" borderId="21" xfId="3" applyNumberFormat="1" applyBorder="1"/>
    <xf numFmtId="166" fontId="17" fillId="0" borderId="41" xfId="3" applyNumberFormat="1" applyBorder="1"/>
    <xf numFmtId="0" fontId="17" fillId="0" borderId="21" xfId="3" applyBorder="1"/>
    <xf numFmtId="0" fontId="17" fillId="0" borderId="39" xfId="3" applyBorder="1"/>
    <xf numFmtId="0" fontId="13" fillId="0" borderId="35" xfId="3" applyFont="1" applyBorder="1" applyAlignment="1">
      <alignment horizontal="center"/>
    </xf>
    <xf numFmtId="0" fontId="13" fillId="0" borderId="30" xfId="3" applyFont="1" applyBorder="1"/>
    <xf numFmtId="0" fontId="17" fillId="0" borderId="40" xfId="3" applyBorder="1"/>
    <xf numFmtId="0" fontId="13" fillId="0" borderId="41" xfId="3" applyFont="1" applyBorder="1"/>
    <xf numFmtId="1" fontId="6" fillId="3" borderId="5" xfId="0" applyNumberFormat="1" applyFont="1" applyFill="1" applyBorder="1" applyAlignment="1">
      <alignment horizontal="center" vertical="center" wrapText="1"/>
    </xf>
    <xf numFmtId="1" fontId="16" fillId="0" borderId="32" xfId="0" applyNumberFormat="1" applyFont="1" applyBorder="1" applyAlignment="1">
      <alignment horizontal="center" vertical="center" wrapText="1"/>
    </xf>
    <xf numFmtId="1" fontId="16" fillId="0" borderId="4" xfId="0" applyNumberFormat="1" applyFont="1" applyBorder="1" applyAlignment="1">
      <alignment horizontal="center" vertical="center" wrapText="1"/>
    </xf>
    <xf numFmtId="1" fontId="5" fillId="2" borderId="32" xfId="0" applyNumberFormat="1" applyFont="1" applyFill="1" applyBorder="1" applyAlignment="1" applyProtection="1">
      <alignment horizontal="center" vertical="center" wrapText="1"/>
      <protection locked="0"/>
    </xf>
    <xf numFmtId="1" fontId="15" fillId="0" borderId="32" xfId="0" applyNumberFormat="1" applyFont="1" applyBorder="1" applyAlignment="1">
      <alignment horizontal="center" vertical="center" wrapText="1"/>
    </xf>
    <xf numFmtId="164" fontId="21" fillId="0" borderId="1" xfId="0" applyNumberFormat="1" applyFont="1" applyBorder="1"/>
    <xf numFmtId="164" fontId="0" fillId="0" borderId="0" xfId="0" applyNumberFormat="1" applyBorder="1" applyAlignment="1">
      <alignment horizontal="center"/>
    </xf>
    <xf numFmtId="0" fontId="0" fillId="0" borderId="33" xfId="0" applyBorder="1"/>
    <xf numFmtId="164" fontId="0" fillId="0" borderId="0" xfId="0" applyNumberFormat="1" applyFont="1" applyBorder="1"/>
    <xf numFmtId="164" fontId="0" fillId="0" borderId="0" xfId="0" applyNumberFormat="1" applyFont="1" applyBorder="1" applyAlignment="1">
      <alignment horizontal="center" vertical="center"/>
    </xf>
    <xf numFmtId="164" fontId="0" fillId="0" borderId="0" xfId="0" applyNumberFormat="1" applyFont="1"/>
    <xf numFmtId="1" fontId="11" fillId="3" borderId="6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30" xfId="3" applyFont="1" applyFill="1" applyBorder="1"/>
    <xf numFmtId="1" fontId="10" fillId="0" borderId="44" xfId="0" applyNumberFormat="1" applyFont="1" applyBorder="1" applyAlignment="1" applyProtection="1">
      <alignment horizontal="center" vertical="center" wrapText="1"/>
      <protection locked="0"/>
    </xf>
    <xf numFmtId="167" fontId="0" fillId="0" borderId="36" xfId="0" applyNumberFormat="1" applyBorder="1" applyAlignment="1">
      <alignment horizontal="center" vertical="center"/>
    </xf>
    <xf numFmtId="166" fontId="32" fillId="0" borderId="30" xfId="3" applyNumberFormat="1" applyFont="1" applyBorder="1"/>
    <xf numFmtId="166" fontId="32" fillId="0" borderId="0" xfId="3" applyNumberFormat="1" applyFont="1"/>
    <xf numFmtId="167" fontId="0" fillId="0" borderId="10" xfId="0" applyNumberFormat="1" applyFill="1" applyBorder="1" applyAlignment="1">
      <alignment horizontal="center" vertical="center"/>
    </xf>
    <xf numFmtId="167" fontId="0" fillId="0" borderId="10" xfId="0" applyNumberFormat="1" applyBorder="1" applyAlignment="1">
      <alignment horizontal="center" vertical="center"/>
    </xf>
    <xf numFmtId="167" fontId="0" fillId="3" borderId="21" xfId="0" applyNumberFormat="1" applyFill="1" applyBorder="1" applyAlignment="1">
      <alignment horizontal="center" vertical="center"/>
    </xf>
    <xf numFmtId="0" fontId="13" fillId="0" borderId="0" xfId="0" applyFont="1"/>
    <xf numFmtId="166" fontId="0" fillId="0" borderId="0" xfId="0" applyNumberFormat="1" applyFont="1" applyBorder="1"/>
    <xf numFmtId="166" fontId="0" fillId="0" borderId="0" xfId="0" applyNumberFormat="1" applyFont="1" applyBorder="1" applyAlignment="1">
      <alignment horizontal="center" vertical="center"/>
    </xf>
    <xf numFmtId="166" fontId="0" fillId="0" borderId="0" xfId="0" applyNumberFormat="1" applyFont="1"/>
    <xf numFmtId="0" fontId="13" fillId="0" borderId="47" xfId="3" applyFont="1" applyBorder="1" applyAlignment="1">
      <alignment horizontal="center" vertical="center" wrapText="1"/>
    </xf>
    <xf numFmtId="166" fontId="17" fillId="0" borderId="27" xfId="3" applyNumberFormat="1" applyBorder="1"/>
    <xf numFmtId="166" fontId="23" fillId="0" borderId="43" xfId="3" applyNumberFormat="1" applyFont="1" applyBorder="1"/>
    <xf numFmtId="166" fontId="23" fillId="0" borderId="27" xfId="3" applyNumberFormat="1" applyFont="1" applyBorder="1"/>
    <xf numFmtId="166" fontId="23" fillId="0" borderId="10" xfId="3" applyNumberFormat="1" applyFont="1" applyFill="1" applyBorder="1"/>
    <xf numFmtId="164" fontId="0" fillId="0" borderId="20" xfId="0" applyNumberFormat="1" applyFill="1" applyBorder="1" applyAlignment="1">
      <alignment horizontal="center" vertical="center"/>
    </xf>
    <xf numFmtId="164" fontId="0" fillId="0" borderId="48" xfId="0" applyNumberFormat="1" applyFill="1" applyBorder="1" applyAlignment="1">
      <alignment horizontal="center" vertical="center"/>
    </xf>
    <xf numFmtId="164" fontId="0" fillId="0" borderId="41" xfId="0" applyNumberFormat="1" applyFill="1" applyBorder="1" applyAlignment="1">
      <alignment horizontal="center" vertical="center"/>
    </xf>
    <xf numFmtId="164" fontId="0" fillId="0" borderId="50" xfId="0" applyNumberFormat="1" applyFill="1" applyBorder="1" applyAlignment="1">
      <alignment horizontal="center" vertical="center"/>
    </xf>
    <xf numFmtId="164" fontId="0" fillId="0" borderId="12" xfId="0" applyNumberFormat="1" applyFill="1" applyBorder="1" applyAlignment="1">
      <alignment horizontal="center" vertical="center"/>
    </xf>
    <xf numFmtId="164" fontId="0" fillId="0" borderId="49" xfId="0" applyNumberFormat="1" applyFill="1" applyBorder="1" applyAlignment="1">
      <alignment horizontal="center" vertical="center"/>
    </xf>
    <xf numFmtId="164" fontId="0" fillId="0" borderId="17" xfId="0" applyNumberFormat="1" applyFill="1" applyBorder="1" applyAlignment="1">
      <alignment horizontal="center" vertical="center"/>
    </xf>
    <xf numFmtId="164" fontId="0" fillId="0" borderId="35" xfId="0" applyNumberFormat="1" applyFill="1" applyBorder="1" applyAlignment="1">
      <alignment horizontal="center" vertical="center"/>
    </xf>
    <xf numFmtId="0" fontId="17" fillId="0" borderId="51" xfId="3" applyBorder="1" applyAlignment="1">
      <alignment horizontal="center"/>
    </xf>
    <xf numFmtId="0" fontId="0" fillId="0" borderId="51" xfId="3" applyFont="1" applyBorder="1" applyAlignment="1">
      <alignment horizontal="center"/>
    </xf>
    <xf numFmtId="164" fontId="0" fillId="0" borderId="0" xfId="0" applyNumberFormat="1" applyFont="1" applyBorder="1" applyAlignment="1" applyProtection="1">
      <alignment wrapText="1"/>
    </xf>
    <xf numFmtId="4" fontId="0" fillId="0" borderId="50" xfId="0" applyNumberFormat="1" applyFill="1" applyBorder="1" applyAlignment="1">
      <alignment horizontal="center" vertical="center"/>
    </xf>
    <xf numFmtId="164" fontId="0" fillId="6" borderId="0" xfId="0" applyNumberFormat="1" applyFill="1" applyBorder="1"/>
    <xf numFmtId="166" fontId="19" fillId="6" borderId="6" xfId="0" applyNumberFormat="1" applyFont="1" applyFill="1" applyBorder="1" applyAlignment="1">
      <alignment horizontal="left"/>
    </xf>
    <xf numFmtId="164" fontId="0" fillId="6" borderId="8" xfId="0" applyNumberFormat="1" applyFill="1" applyBorder="1" applyAlignment="1">
      <alignment horizontal="center" vertical="center"/>
    </xf>
    <xf numFmtId="164" fontId="0" fillId="6" borderId="30" xfId="0" applyNumberFormat="1" applyFill="1" applyBorder="1" applyAlignment="1">
      <alignment horizontal="center" vertical="center"/>
    </xf>
    <xf numFmtId="4" fontId="0" fillId="6" borderId="8" xfId="0" applyNumberFormat="1" applyFill="1" applyBorder="1" applyAlignment="1">
      <alignment horizontal="center" vertical="center"/>
    </xf>
    <xf numFmtId="4" fontId="0" fillId="6" borderId="6" xfId="0" applyNumberFormat="1" applyFill="1" applyBorder="1" applyAlignment="1">
      <alignment horizontal="center" vertical="center"/>
    </xf>
    <xf numFmtId="0" fontId="33" fillId="0" borderId="23" xfId="0" applyFont="1" applyBorder="1" applyAlignment="1">
      <alignment horizontal="center" vertical="center"/>
    </xf>
    <xf numFmtId="1" fontId="17" fillId="0" borderId="31" xfId="1" applyNumberFormat="1" applyFont="1" applyBorder="1" applyAlignment="1">
      <alignment horizontal="center" vertical="center"/>
    </xf>
    <xf numFmtId="1" fontId="17" fillId="0" borderId="18" xfId="1" applyNumberFormat="1" applyFont="1" applyBorder="1" applyAlignment="1">
      <alignment horizontal="center" vertical="center"/>
    </xf>
    <xf numFmtId="1" fontId="32" fillId="0" borderId="24" xfId="1" applyNumberFormat="1" applyFont="1" applyBorder="1" applyAlignment="1">
      <alignment horizontal="center" vertical="center"/>
    </xf>
    <xf numFmtId="1" fontId="32" fillId="0" borderId="24" xfId="1" applyNumberFormat="1" applyFont="1" applyFill="1" applyBorder="1" applyAlignment="1">
      <alignment horizontal="center" vertical="center"/>
    </xf>
    <xf numFmtId="1" fontId="17" fillId="0" borderId="18" xfId="1" applyNumberFormat="1" applyFont="1" applyFill="1" applyBorder="1" applyAlignment="1">
      <alignment horizontal="center" vertical="center"/>
    </xf>
    <xf numFmtId="1" fontId="17" fillId="0" borderId="20" xfId="1" applyNumberFormat="1" applyFont="1" applyBorder="1" applyAlignment="1">
      <alignment horizontal="center" vertical="center"/>
    </xf>
    <xf numFmtId="1" fontId="32" fillId="0" borderId="25" xfId="1" applyNumberFormat="1" applyFont="1" applyFill="1" applyBorder="1" applyAlignment="1">
      <alignment horizontal="center" vertical="center"/>
    </xf>
    <xf numFmtId="1" fontId="32" fillId="0" borderId="15" xfId="1" applyNumberFormat="1" applyFont="1" applyBorder="1" applyAlignment="1">
      <alignment horizontal="center" vertical="center"/>
    </xf>
    <xf numFmtId="1" fontId="32" fillId="0" borderId="15" xfId="1" applyNumberFormat="1" applyFont="1" applyFill="1" applyBorder="1" applyAlignment="1">
      <alignment horizontal="center" vertical="center"/>
    </xf>
    <xf numFmtId="1" fontId="32" fillId="0" borderId="46" xfId="1" applyNumberFormat="1" applyFont="1" applyFill="1" applyBorder="1" applyAlignment="1">
      <alignment horizontal="center" vertical="center"/>
    </xf>
    <xf numFmtId="1" fontId="17" fillId="0" borderId="17" xfId="1" applyNumberFormat="1" applyFont="1" applyBorder="1" applyAlignment="1">
      <alignment horizontal="center" vertical="center"/>
    </xf>
    <xf numFmtId="1" fontId="32" fillId="0" borderId="28" xfId="1" applyNumberFormat="1" applyFont="1" applyFill="1" applyBorder="1" applyAlignment="1">
      <alignment horizontal="center" vertical="center"/>
    </xf>
    <xf numFmtId="0" fontId="32" fillId="0" borderId="23" xfId="1" applyFont="1" applyFill="1" applyBorder="1" applyAlignment="1">
      <alignment horizontal="center" vertical="center"/>
    </xf>
    <xf numFmtId="0" fontId="32" fillId="0" borderId="24" xfId="1" applyFont="1" applyFill="1" applyBorder="1" applyAlignment="1">
      <alignment horizontal="center" vertical="center"/>
    </xf>
    <xf numFmtId="1" fontId="17" fillId="0" borderId="48" xfId="1" applyNumberFormat="1" applyFont="1" applyBorder="1" applyAlignment="1">
      <alignment horizontal="center" vertical="center"/>
    </xf>
    <xf numFmtId="0" fontId="32" fillId="0" borderId="26" xfId="1" applyFont="1" applyBorder="1" applyAlignment="1">
      <alignment horizontal="center" vertical="center"/>
    </xf>
    <xf numFmtId="0" fontId="32" fillId="0" borderId="15" xfId="1" applyFont="1" applyFill="1" applyBorder="1" applyAlignment="1">
      <alignment horizontal="center" vertical="center"/>
    </xf>
    <xf numFmtId="1" fontId="32" fillId="0" borderId="46" xfId="1" applyNumberFormat="1" applyFont="1" applyBorder="1" applyAlignment="1">
      <alignment horizontal="center" vertical="center"/>
    </xf>
    <xf numFmtId="1" fontId="32" fillId="0" borderId="22" xfId="1" applyNumberFormat="1" applyFont="1" applyBorder="1" applyAlignment="1">
      <alignment horizontal="center" vertical="center"/>
    </xf>
    <xf numFmtId="0" fontId="26" fillId="0" borderId="8" xfId="1" applyNumberFormat="1" applyFont="1" applyBorder="1" applyAlignment="1">
      <alignment horizontal="left" vertical="center" wrapText="1"/>
    </xf>
    <xf numFmtId="0" fontId="26" fillId="0" borderId="30" xfId="1" applyNumberFormat="1" applyFont="1" applyBorder="1" applyAlignment="1">
      <alignment horizontal="left" vertical="center" wrapText="1"/>
    </xf>
    <xf numFmtId="0" fontId="26" fillId="0" borderId="30" xfId="1" applyNumberFormat="1" applyFont="1" applyFill="1" applyBorder="1" applyAlignment="1">
      <alignment horizontal="left" vertical="center" wrapText="1"/>
    </xf>
    <xf numFmtId="0" fontId="27" fillId="0" borderId="30" xfId="1" applyNumberFormat="1" applyFont="1" applyFill="1" applyBorder="1" applyAlignment="1">
      <alignment horizontal="left" vertical="center" wrapText="1"/>
    </xf>
    <xf numFmtId="0" fontId="28" fillId="0" borderId="30" xfId="1" applyNumberFormat="1" applyFont="1" applyFill="1" applyBorder="1" applyAlignment="1">
      <alignment horizontal="left" vertical="center" wrapText="1"/>
    </xf>
    <xf numFmtId="0" fontId="28" fillId="0" borderId="41" xfId="1" applyNumberFormat="1" applyFont="1" applyFill="1" applyBorder="1" applyAlignment="1">
      <alignment horizontal="left" vertical="center" wrapText="1"/>
    </xf>
    <xf numFmtId="0" fontId="27" fillId="0" borderId="56" xfId="1" applyNumberFormat="1" applyFont="1" applyFill="1" applyBorder="1" applyAlignment="1">
      <alignment horizontal="left" vertical="center" wrapText="1"/>
    </xf>
    <xf numFmtId="0" fontId="27" fillId="0" borderId="41" xfId="1" applyNumberFormat="1" applyFont="1" applyFill="1" applyBorder="1" applyAlignment="1">
      <alignment horizontal="left" vertical="center" wrapText="1"/>
    </xf>
    <xf numFmtId="0" fontId="27" fillId="0" borderId="35" xfId="1" applyNumberFormat="1" applyFont="1" applyFill="1" applyBorder="1" applyAlignment="1">
      <alignment horizontal="left" vertical="center" wrapText="1"/>
    </xf>
    <xf numFmtId="0" fontId="27" fillId="0" borderId="8" xfId="1" applyNumberFormat="1" applyFont="1" applyFill="1" applyBorder="1" applyAlignment="1">
      <alignment horizontal="left" vertical="center" wrapText="1"/>
    </xf>
    <xf numFmtId="0" fontId="27" fillId="0" borderId="12" xfId="0" applyFont="1" applyFill="1" applyBorder="1" applyAlignment="1">
      <alignment vertical="top" wrapText="1"/>
    </xf>
    <xf numFmtId="0" fontId="27" fillId="0" borderId="49" xfId="1" applyNumberFormat="1" applyFont="1" applyFill="1" applyBorder="1" applyAlignment="1">
      <alignment horizontal="left" vertical="center" wrapText="1"/>
    </xf>
    <xf numFmtId="0" fontId="27" fillId="0" borderId="30" xfId="1" applyNumberFormat="1" applyFont="1" applyBorder="1" applyAlignment="1">
      <alignment horizontal="left" vertical="center" wrapText="1"/>
    </xf>
    <xf numFmtId="0" fontId="27" fillId="0" borderId="41" xfId="1" applyNumberFormat="1" applyFont="1" applyBorder="1" applyAlignment="1">
      <alignment horizontal="left" vertical="center" wrapText="1"/>
    </xf>
    <xf numFmtId="0" fontId="0" fillId="0" borderId="29" xfId="0" applyBorder="1"/>
    <xf numFmtId="164" fontId="0" fillId="0" borderId="29" xfId="0" applyNumberFormat="1" applyBorder="1"/>
    <xf numFmtId="0" fontId="0" fillId="0" borderId="29" xfId="0" applyFill="1" applyBorder="1"/>
    <xf numFmtId="0" fontId="0" fillId="0" borderId="58" xfId="0" applyBorder="1"/>
    <xf numFmtId="164" fontId="0" fillId="0" borderId="22" xfId="0" applyNumberFormat="1" applyFill="1" applyBorder="1"/>
    <xf numFmtId="0" fontId="33" fillId="6" borderId="23" xfId="0" applyFont="1" applyFill="1" applyBorder="1" applyAlignment="1">
      <alignment horizontal="center" vertical="center"/>
    </xf>
    <xf numFmtId="0" fontId="33" fillId="6" borderId="37" xfId="0" applyFont="1" applyFill="1" applyBorder="1" applyAlignment="1">
      <alignment horizontal="center" vertical="center"/>
    </xf>
    <xf numFmtId="166" fontId="33" fillId="6" borderId="37" xfId="0" applyNumberFormat="1" applyFont="1" applyFill="1" applyBorder="1" applyAlignment="1">
      <alignment horizontal="center" vertical="center"/>
    </xf>
    <xf numFmtId="0" fontId="33" fillId="6" borderId="21" xfId="0" applyFont="1" applyFill="1" applyBorder="1" applyAlignment="1">
      <alignment horizontal="center" vertical="center"/>
    </xf>
    <xf numFmtId="0" fontId="33" fillId="6" borderId="36" xfId="0" applyFont="1" applyFill="1" applyBorder="1" applyAlignment="1">
      <alignment horizontal="center" vertical="center"/>
    </xf>
    <xf numFmtId="0" fontId="33" fillId="6" borderId="45" xfId="0" applyFont="1" applyFill="1" applyBorder="1" applyAlignment="1">
      <alignment horizontal="center" vertical="center"/>
    </xf>
    <xf numFmtId="164" fontId="33" fillId="6" borderId="10" xfId="0" applyNumberFormat="1" applyFont="1" applyFill="1" applyBorder="1" applyAlignment="1">
      <alignment horizontal="center"/>
    </xf>
    <xf numFmtId="164" fontId="0" fillId="6" borderId="18" xfId="0" applyNumberFormat="1" applyFill="1" applyBorder="1" applyAlignment="1">
      <alignment horizontal="center" vertical="center"/>
    </xf>
    <xf numFmtId="4" fontId="17" fillId="0" borderId="35" xfId="1" applyNumberFormat="1" applyFill="1" applyBorder="1" applyAlignment="1">
      <alignment horizontal="center" vertical="center"/>
    </xf>
    <xf numFmtId="4" fontId="17" fillId="0" borderId="30" xfId="1" applyNumberFormat="1" applyFill="1" applyBorder="1" applyAlignment="1">
      <alignment horizontal="center" vertical="center"/>
    </xf>
    <xf numFmtId="4" fontId="17" fillId="0" borderId="41" xfId="1" applyNumberFormat="1" applyFill="1" applyBorder="1" applyAlignment="1">
      <alignment horizontal="center" vertical="center"/>
    </xf>
    <xf numFmtId="4" fontId="17" fillId="0" borderId="8" xfId="1" applyNumberFormat="1" applyFill="1" applyBorder="1" applyAlignment="1">
      <alignment horizontal="center" vertical="center"/>
    </xf>
    <xf numFmtId="4" fontId="17" fillId="0" borderId="49" xfId="1" applyNumberFormat="1" applyFill="1" applyBorder="1" applyAlignment="1">
      <alignment horizontal="center" vertical="center"/>
    </xf>
    <xf numFmtId="4" fontId="0" fillId="6" borderId="12" xfId="0" applyNumberFormat="1" applyFill="1" applyBorder="1" applyAlignment="1">
      <alignment horizontal="center" vertical="center"/>
    </xf>
    <xf numFmtId="4" fontId="0" fillId="6" borderId="35" xfId="0" applyNumberFormat="1" applyFill="1" applyBorder="1" applyAlignment="1">
      <alignment horizontal="center" vertical="center"/>
    </xf>
    <xf numFmtId="4" fontId="0" fillId="6" borderId="30" xfId="0" applyNumberFormat="1" applyFill="1" applyBorder="1" applyAlignment="1">
      <alignment horizontal="center" vertical="center"/>
    </xf>
    <xf numFmtId="2" fontId="0" fillId="0" borderId="0" xfId="0" applyNumberFormat="1" applyFont="1" applyBorder="1"/>
    <xf numFmtId="4" fontId="33" fillId="0" borderId="23" xfId="0" applyNumberFormat="1" applyFont="1" applyFill="1" applyBorder="1" applyAlignment="1">
      <alignment horizontal="center" vertical="center"/>
    </xf>
    <xf numFmtId="4" fontId="0" fillId="6" borderId="23" xfId="0" applyNumberFormat="1" applyFont="1" applyFill="1" applyBorder="1" applyAlignment="1">
      <alignment horizontal="center" vertical="center"/>
    </xf>
    <xf numFmtId="4" fontId="0" fillId="6" borderId="37" xfId="0" applyNumberFormat="1" applyFont="1" applyFill="1" applyBorder="1" applyAlignment="1">
      <alignment horizontal="center" vertical="center"/>
    </xf>
    <xf numFmtId="4" fontId="0" fillId="0" borderId="23" xfId="0" applyNumberFormat="1" applyFont="1" applyFill="1" applyBorder="1" applyAlignment="1">
      <alignment horizontal="center" vertical="center"/>
    </xf>
    <xf numFmtId="4" fontId="0" fillId="0" borderId="37" xfId="0" applyNumberFormat="1" applyFont="1" applyFill="1" applyBorder="1" applyAlignment="1">
      <alignment horizontal="center" vertical="center"/>
    </xf>
    <xf numFmtId="4" fontId="33" fillId="0" borderId="25" xfId="0" applyNumberFormat="1" applyFont="1" applyFill="1" applyBorder="1" applyAlignment="1">
      <alignment horizontal="center" vertical="center"/>
    </xf>
    <xf numFmtId="4" fontId="0" fillId="6" borderId="42" xfId="0" applyNumberFormat="1" applyFont="1" applyFill="1" applyBorder="1" applyAlignment="1">
      <alignment horizontal="center" vertical="center"/>
    </xf>
    <xf numFmtId="4" fontId="0" fillId="6" borderId="38" xfId="0" applyNumberFormat="1" applyFont="1" applyFill="1" applyBorder="1" applyAlignment="1">
      <alignment horizontal="center" vertical="center"/>
    </xf>
    <xf numFmtId="4" fontId="33" fillId="0" borderId="28" xfId="0" applyNumberFormat="1" applyFont="1" applyFill="1" applyBorder="1" applyAlignment="1">
      <alignment horizontal="center" vertical="center"/>
    </xf>
    <xf numFmtId="4" fontId="0" fillId="6" borderId="11" xfId="0" applyNumberFormat="1" applyFont="1" applyFill="1" applyBorder="1" applyAlignment="1">
      <alignment horizontal="center" vertical="center"/>
    </xf>
    <xf numFmtId="4" fontId="0" fillId="6" borderId="45" xfId="0" applyNumberFormat="1" applyFont="1" applyFill="1" applyBorder="1" applyAlignment="1">
      <alignment horizontal="center" vertical="center"/>
    </xf>
    <xf numFmtId="4" fontId="0" fillId="6" borderId="28" xfId="0" applyNumberFormat="1" applyFont="1" applyFill="1" applyBorder="1" applyAlignment="1">
      <alignment horizontal="center" vertical="center"/>
    </xf>
    <xf numFmtId="4" fontId="0" fillId="6" borderId="36" xfId="0" applyNumberFormat="1" applyFont="1" applyFill="1" applyBorder="1" applyAlignment="1">
      <alignment horizontal="center" vertical="center"/>
    </xf>
    <xf numFmtId="4" fontId="0" fillId="6" borderId="24" xfId="0" applyNumberFormat="1" applyFont="1" applyFill="1" applyBorder="1" applyAlignment="1">
      <alignment horizontal="center" vertical="center"/>
    </xf>
    <xf numFmtId="4" fontId="0" fillId="6" borderId="10" xfId="0" applyNumberFormat="1" applyFont="1" applyFill="1" applyBorder="1" applyAlignment="1">
      <alignment horizontal="center" vertical="center"/>
    </xf>
    <xf numFmtId="4" fontId="33" fillId="0" borderId="42" xfId="0" applyNumberFormat="1" applyFont="1" applyFill="1" applyBorder="1" applyAlignment="1">
      <alignment horizontal="center" vertical="center"/>
    </xf>
    <xf numFmtId="1" fontId="10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0" fillId="6" borderId="31" xfId="0" applyNumberFormat="1" applyFont="1" applyFill="1" applyBorder="1" applyAlignment="1">
      <alignment horizontal="center" vertical="center"/>
    </xf>
    <xf numFmtId="4" fontId="0" fillId="6" borderId="52" xfId="0" applyNumberFormat="1" applyFont="1" applyFill="1" applyBorder="1" applyAlignment="1">
      <alignment horizontal="center" vertical="center"/>
    </xf>
    <xf numFmtId="4" fontId="0" fillId="6" borderId="53" xfId="0" applyNumberFormat="1" applyFont="1" applyFill="1" applyBorder="1" applyAlignment="1">
      <alignment horizontal="center" vertical="center"/>
    </xf>
    <xf numFmtId="4" fontId="0" fillId="6" borderId="17" xfId="0" applyNumberFormat="1" applyFont="1" applyFill="1" applyBorder="1" applyAlignment="1">
      <alignment horizontal="center" vertical="center"/>
    </xf>
    <xf numFmtId="4" fontId="0" fillId="6" borderId="18" xfId="0" applyNumberFormat="1" applyFont="1" applyFill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4" fontId="0" fillId="0" borderId="32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4" fontId="0" fillId="0" borderId="1" xfId="0" applyNumberFormat="1" applyBorder="1"/>
    <xf numFmtId="1" fontId="0" fillId="0" borderId="0" xfId="0" applyNumberFormat="1" applyFont="1" applyBorder="1" applyAlignment="1">
      <alignment horizontal="center" vertical="center"/>
    </xf>
    <xf numFmtId="1" fontId="32" fillId="0" borderId="22" xfId="1" applyNumberFormat="1" applyFont="1" applyFill="1" applyBorder="1" applyAlignment="1">
      <alignment horizontal="center" vertical="center"/>
    </xf>
    <xf numFmtId="1" fontId="32" fillId="0" borderId="55" xfId="1" applyNumberFormat="1" applyFont="1" applyFill="1" applyBorder="1" applyAlignment="1">
      <alignment horizontal="center" vertical="center"/>
    </xf>
    <xf numFmtId="1" fontId="0" fillId="0" borderId="0" xfId="0" applyNumberFormat="1" applyFont="1" applyFill="1" applyBorder="1" applyAlignment="1">
      <alignment horizontal="center" vertical="center"/>
    </xf>
    <xf numFmtId="167" fontId="17" fillId="0" borderId="31" xfId="1" applyNumberFormat="1" applyFont="1" applyBorder="1" applyAlignment="1">
      <alignment horizontal="center" vertical="center"/>
    </xf>
    <xf numFmtId="167" fontId="17" fillId="0" borderId="31" xfId="1" applyNumberFormat="1" applyFont="1" applyFill="1" applyBorder="1" applyAlignment="1">
      <alignment horizontal="center" vertical="center"/>
    </xf>
    <xf numFmtId="167" fontId="17" fillId="0" borderId="20" xfId="1" applyNumberFormat="1" applyFont="1" applyFill="1" applyBorder="1" applyAlignment="1">
      <alignment horizontal="center" vertical="center"/>
    </xf>
    <xf numFmtId="167" fontId="32" fillId="0" borderId="53" xfId="0" applyNumberFormat="1" applyFont="1" applyBorder="1" applyAlignment="1">
      <alignment horizontal="center" vertical="center"/>
    </xf>
    <xf numFmtId="167" fontId="32" fillId="0" borderId="18" xfId="0" applyNumberFormat="1" applyFont="1" applyBorder="1" applyAlignment="1">
      <alignment horizontal="center" vertical="center"/>
    </xf>
    <xf numFmtId="167" fontId="32" fillId="0" borderId="20" xfId="0" applyNumberFormat="1" applyFont="1" applyBorder="1" applyAlignment="1">
      <alignment horizontal="center" vertical="center"/>
    </xf>
    <xf numFmtId="167" fontId="17" fillId="0" borderId="17" xfId="1" applyNumberFormat="1" applyFont="1" applyFill="1" applyBorder="1" applyAlignment="1">
      <alignment horizontal="center" vertical="center"/>
    </xf>
    <xf numFmtId="167" fontId="17" fillId="0" borderId="18" xfId="1" applyNumberFormat="1" applyFont="1" applyFill="1" applyBorder="1" applyAlignment="1">
      <alignment horizontal="center" vertical="center"/>
    </xf>
    <xf numFmtId="167" fontId="17" fillId="0" borderId="48" xfId="1" applyNumberFormat="1" applyFont="1" applyFill="1" applyBorder="1" applyAlignment="1">
      <alignment horizontal="center" vertical="center"/>
    </xf>
    <xf numFmtId="167" fontId="32" fillId="0" borderId="17" xfId="0" applyNumberFormat="1" applyFont="1" applyBorder="1" applyAlignment="1">
      <alignment horizontal="center" vertical="center"/>
    </xf>
    <xf numFmtId="167" fontId="32" fillId="0" borderId="48" xfId="0" applyNumberFormat="1" applyFont="1" applyBorder="1" applyAlignment="1">
      <alignment horizontal="center" vertical="center"/>
    </xf>
    <xf numFmtId="164" fontId="0" fillId="6" borderId="32" xfId="0" applyNumberFormat="1" applyFill="1" applyBorder="1" applyAlignment="1">
      <alignment horizontal="center" vertical="center"/>
    </xf>
    <xf numFmtId="4" fontId="17" fillId="6" borderId="32" xfId="0" applyNumberFormat="1" applyFont="1" applyFill="1" applyBorder="1" applyAlignment="1">
      <alignment horizontal="center" vertical="center"/>
    </xf>
    <xf numFmtId="166" fontId="17" fillId="6" borderId="4" xfId="0" applyNumberFormat="1" applyFont="1" applyFill="1" applyBorder="1" applyAlignment="1">
      <alignment horizontal="center" vertical="center"/>
    </xf>
    <xf numFmtId="2" fontId="0" fillId="6" borderId="32" xfId="0" applyNumberFormat="1" applyFont="1" applyFill="1" applyBorder="1" applyAlignment="1">
      <alignment horizontal="center" vertical="center"/>
    </xf>
    <xf numFmtId="166" fontId="17" fillId="0" borderId="43" xfId="3" applyNumberFormat="1" applyBorder="1"/>
    <xf numFmtId="2" fontId="17" fillId="0" borderId="10" xfId="3" applyNumberFormat="1" applyBorder="1"/>
    <xf numFmtId="2" fontId="32" fillId="0" borderId="10" xfId="3" applyNumberFormat="1" applyFont="1" applyBorder="1"/>
    <xf numFmtId="2" fontId="17" fillId="0" borderId="30" xfId="3" applyNumberFormat="1" applyBorder="1"/>
    <xf numFmtId="167" fontId="0" fillId="6" borderId="31" xfId="0" applyNumberFormat="1" applyFont="1" applyFill="1" applyBorder="1" applyAlignment="1">
      <alignment horizontal="center" vertical="center"/>
    </xf>
    <xf numFmtId="167" fontId="0" fillId="6" borderId="23" xfId="0" applyNumberFormat="1" applyFont="1" applyFill="1" applyBorder="1" applyAlignment="1">
      <alignment horizontal="center" vertical="center"/>
    </xf>
    <xf numFmtId="4" fontId="0" fillId="0" borderId="36" xfId="0" applyNumberFormat="1" applyBorder="1" applyAlignment="1">
      <alignment horizontal="center" vertical="center"/>
    </xf>
    <xf numFmtId="164" fontId="0" fillId="0" borderId="36" xfId="0" applyNumberFormat="1" applyBorder="1" applyAlignment="1">
      <alignment horizontal="center" vertical="center"/>
    </xf>
    <xf numFmtId="4" fontId="32" fillId="0" borderId="28" xfId="0" applyNumberFormat="1" applyFont="1" applyFill="1" applyBorder="1" applyAlignment="1">
      <alignment horizontal="center" vertical="center"/>
    </xf>
    <xf numFmtId="4" fontId="32" fillId="0" borderId="23" xfId="0" applyNumberFormat="1" applyFont="1" applyFill="1" applyBorder="1" applyAlignment="1">
      <alignment horizontal="center" vertical="center"/>
    </xf>
    <xf numFmtId="4" fontId="32" fillId="0" borderId="25" xfId="0" applyNumberFormat="1" applyFont="1" applyFill="1" applyBorder="1" applyAlignment="1">
      <alignment horizontal="center" vertical="center"/>
    </xf>
    <xf numFmtId="1" fontId="17" fillId="5" borderId="18" xfId="1" applyNumberFormat="1" applyFont="1" applyFill="1" applyBorder="1" applyAlignment="1">
      <alignment horizontal="center" vertical="center"/>
    </xf>
    <xf numFmtId="0" fontId="32" fillId="5" borderId="24" xfId="1" applyFont="1" applyFill="1" applyBorder="1" applyAlignment="1">
      <alignment horizontal="center" vertical="center"/>
    </xf>
    <xf numFmtId="0" fontId="27" fillId="5" borderId="12" xfId="0" applyFont="1" applyFill="1" applyBorder="1" applyAlignment="1">
      <alignment wrapText="1"/>
    </xf>
    <xf numFmtId="1" fontId="17" fillId="7" borderId="18" xfId="1" applyNumberFormat="1" applyFont="1" applyFill="1" applyBorder="1" applyAlignment="1">
      <alignment horizontal="center" vertical="center"/>
    </xf>
    <xf numFmtId="0" fontId="32" fillId="7" borderId="24" xfId="1" applyFont="1" applyFill="1" applyBorder="1" applyAlignment="1">
      <alignment horizontal="center" vertical="center"/>
    </xf>
    <xf numFmtId="0" fontId="27" fillId="7" borderId="30" xfId="1" applyNumberFormat="1" applyFont="1" applyFill="1" applyBorder="1" applyAlignment="1">
      <alignment horizontal="left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1" fontId="0" fillId="0" borderId="6" xfId="0" applyNumberFormat="1" applyBorder="1" applyAlignment="1">
      <alignment horizontal="center" vertical="center"/>
    </xf>
    <xf numFmtId="168" fontId="32" fillId="0" borderId="23" xfId="0" applyNumberFormat="1" applyFont="1" applyFill="1" applyBorder="1" applyAlignment="1">
      <alignment horizontal="center" vertical="center"/>
    </xf>
    <xf numFmtId="4" fontId="37" fillId="0" borderId="23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5" fontId="32" fillId="0" borderId="10" xfId="3" applyNumberFormat="1" applyFont="1" applyBorder="1"/>
    <xf numFmtId="164" fontId="0" fillId="6" borderId="60" xfId="0" applyNumberFormat="1" applyFill="1" applyBorder="1" applyAlignment="1">
      <alignment horizontal="center" vertical="center"/>
    </xf>
    <xf numFmtId="164" fontId="0" fillId="6" borderId="5" xfId="0" applyNumberFormat="1" applyFill="1" applyBorder="1" applyAlignment="1">
      <alignment horizontal="center" vertical="center"/>
    </xf>
    <xf numFmtId="4" fontId="17" fillId="0" borderId="35" xfId="1" applyNumberFormat="1" applyFont="1" applyFill="1" applyBorder="1" applyAlignment="1">
      <alignment horizontal="center" vertical="center"/>
    </xf>
    <xf numFmtId="1" fontId="17" fillId="8" borderId="18" xfId="1" applyNumberFormat="1" applyFont="1" applyFill="1" applyBorder="1" applyAlignment="1">
      <alignment horizontal="center" vertical="center"/>
    </xf>
    <xf numFmtId="0" fontId="27" fillId="8" borderId="30" xfId="1" applyNumberFormat="1" applyFont="1" applyFill="1" applyBorder="1" applyAlignment="1">
      <alignment horizontal="left" vertical="center" wrapText="1"/>
    </xf>
    <xf numFmtId="169" fontId="0" fillId="0" borderId="0" xfId="0" applyNumberFormat="1" applyFont="1" applyBorder="1"/>
    <xf numFmtId="169" fontId="0" fillId="0" borderId="47" xfId="0" applyNumberFormat="1" applyBorder="1" applyAlignment="1">
      <alignment horizontal="center" vertical="center"/>
    </xf>
    <xf numFmtId="169" fontId="0" fillId="0" borderId="27" xfId="0" applyNumberFormat="1" applyFill="1" applyBorder="1" applyAlignment="1">
      <alignment horizontal="center" vertical="center"/>
    </xf>
    <xf numFmtId="169" fontId="0" fillId="0" borderId="27" xfId="0" applyNumberFormat="1" applyBorder="1" applyAlignment="1">
      <alignment horizontal="center" vertical="center"/>
    </xf>
    <xf numFmtId="169" fontId="0" fillId="3" borderId="54" xfId="0" applyNumberFormat="1" applyFill="1" applyBorder="1" applyAlignment="1">
      <alignment horizontal="center" vertical="center"/>
    </xf>
    <xf numFmtId="168" fontId="0" fillId="0" borderId="0" xfId="0" applyNumberFormat="1" applyBorder="1"/>
    <xf numFmtId="168" fontId="32" fillId="8" borderId="18" xfId="0" applyNumberFormat="1" applyFont="1" applyFill="1" applyBorder="1" applyAlignment="1">
      <alignment horizontal="center" vertical="center"/>
    </xf>
    <xf numFmtId="167" fontId="17" fillId="8" borderId="31" xfId="1" applyNumberFormat="1" applyFont="1" applyFill="1" applyBorder="1" applyAlignment="1">
      <alignment horizontal="center" vertical="center"/>
    </xf>
    <xf numFmtId="168" fontId="0" fillId="6" borderId="36" xfId="0" applyNumberFormat="1" applyFill="1" applyBorder="1" applyAlignment="1">
      <alignment horizontal="center" vertical="center"/>
    </xf>
    <xf numFmtId="4" fontId="0" fillId="6" borderId="10" xfId="0" applyNumberFormat="1" applyFill="1" applyBorder="1" applyAlignment="1">
      <alignment horizontal="center" vertical="center"/>
    </xf>
    <xf numFmtId="4" fontId="0" fillId="0" borderId="5" xfId="0" applyNumberFormat="1" applyFill="1" applyBorder="1" applyAlignment="1">
      <alignment horizontal="center" vertical="center"/>
    </xf>
    <xf numFmtId="167" fontId="0" fillId="0" borderId="0" xfId="0" applyNumberFormat="1" applyFill="1" applyBorder="1"/>
    <xf numFmtId="164" fontId="29" fillId="0" borderId="61" xfId="1" applyNumberFormat="1" applyFont="1" applyFill="1" applyBorder="1" applyAlignment="1">
      <alignment horizontal="center" vertical="center"/>
    </xf>
    <xf numFmtId="164" fontId="35" fillId="0" borderId="62" xfId="1" applyNumberFormat="1" applyFont="1" applyFill="1" applyBorder="1" applyAlignment="1">
      <alignment horizontal="center" vertical="center"/>
    </xf>
    <xf numFmtId="164" fontId="35" fillId="0" borderId="61" xfId="1" applyNumberFormat="1" applyFont="1" applyFill="1" applyBorder="1" applyAlignment="1">
      <alignment horizontal="center" vertical="center"/>
    </xf>
    <xf numFmtId="164" fontId="34" fillId="0" borderId="63" xfId="0" applyNumberFormat="1" applyFont="1" applyFill="1" applyBorder="1" applyAlignment="1">
      <alignment horizontal="center" vertical="center"/>
    </xf>
    <xf numFmtId="164" fontId="34" fillId="0" borderId="61" xfId="0" applyNumberFormat="1" applyFont="1" applyFill="1" applyBorder="1" applyAlignment="1">
      <alignment horizontal="center" vertical="center"/>
    </xf>
    <xf numFmtId="164" fontId="35" fillId="0" borderId="63" xfId="1" applyNumberFormat="1" applyFont="1" applyFill="1" applyBorder="1" applyAlignment="1">
      <alignment horizontal="center" vertical="center"/>
    </xf>
    <xf numFmtId="164" fontId="0" fillId="0" borderId="64" xfId="0" applyNumberFormat="1" applyFill="1" applyBorder="1" applyAlignment="1">
      <alignment horizontal="center" vertical="center"/>
    </xf>
    <xf numFmtId="164" fontId="29" fillId="0" borderId="62" xfId="1" applyNumberFormat="1" applyFont="1" applyFill="1" applyBorder="1" applyAlignment="1">
      <alignment horizontal="center" vertical="center"/>
    </xf>
    <xf numFmtId="164" fontId="29" fillId="0" borderId="65" xfId="1" applyNumberFormat="1" applyFont="1" applyFill="1" applyBorder="1" applyAlignment="1">
      <alignment horizontal="center" vertical="center"/>
    </xf>
    <xf numFmtId="166" fontId="11" fillId="4" borderId="1" xfId="0" applyNumberFormat="1" applyFont="1" applyFill="1" applyBorder="1" applyAlignment="1" applyProtection="1">
      <alignment horizontal="center" vertical="center" wrapText="1"/>
      <protection locked="0"/>
    </xf>
    <xf numFmtId="166" fontId="6" fillId="0" borderId="7" xfId="0" applyNumberFormat="1" applyFont="1" applyBorder="1" applyAlignment="1">
      <alignment horizontal="center" vertical="center" wrapText="1"/>
    </xf>
    <xf numFmtId="4" fontId="33" fillId="6" borderId="22" xfId="0" applyNumberFormat="1" applyFont="1" applyFill="1" applyBorder="1" applyAlignment="1">
      <alignment horizontal="center" vertical="center"/>
    </xf>
    <xf numFmtId="4" fontId="2" fillId="6" borderId="22" xfId="0" applyNumberFormat="1" applyFont="1" applyFill="1" applyBorder="1" applyAlignment="1">
      <alignment horizontal="center" vertical="center"/>
    </xf>
    <xf numFmtId="4" fontId="33" fillId="0" borderId="22" xfId="0" applyNumberFormat="1" applyFont="1" applyBorder="1" applyAlignment="1">
      <alignment horizontal="center" vertical="center"/>
    </xf>
    <xf numFmtId="4" fontId="29" fillId="0" borderId="22" xfId="0" applyNumberFormat="1" applyFont="1" applyBorder="1" applyAlignment="1">
      <alignment horizontal="center" vertical="center"/>
    </xf>
    <xf numFmtId="4" fontId="33" fillId="6" borderId="43" xfId="0" applyNumberFormat="1" applyFont="1" applyFill="1" applyBorder="1" applyAlignment="1">
      <alignment horizontal="center" vertical="center"/>
    </xf>
    <xf numFmtId="168" fontId="33" fillId="8" borderId="22" xfId="0" applyNumberFormat="1" applyFont="1" applyFill="1" applyBorder="1" applyAlignment="1">
      <alignment horizontal="center" vertical="center"/>
    </xf>
    <xf numFmtId="4" fontId="33" fillId="6" borderId="46" xfId="0" applyNumberFormat="1" applyFont="1" applyFill="1" applyBorder="1" applyAlignment="1">
      <alignment horizontal="center" vertical="center"/>
    </xf>
    <xf numFmtId="4" fontId="33" fillId="6" borderId="29" xfId="0" applyNumberFormat="1" applyFont="1" applyFill="1" applyBorder="1" applyAlignment="1">
      <alignment horizontal="center" vertical="center"/>
    </xf>
    <xf numFmtId="4" fontId="37" fillId="0" borderId="22" xfId="0" applyNumberFormat="1" applyFont="1" applyFill="1" applyBorder="1" applyAlignment="1">
      <alignment horizontal="center" vertical="center"/>
    </xf>
    <xf numFmtId="4" fontId="33" fillId="6" borderId="0" xfId="0" applyNumberFormat="1" applyFont="1" applyFill="1" applyBorder="1" applyAlignment="1">
      <alignment horizontal="center" vertical="center"/>
    </xf>
    <xf numFmtId="4" fontId="33" fillId="0" borderId="22" xfId="0" applyNumberFormat="1" applyFont="1" applyFill="1" applyBorder="1" applyAlignment="1">
      <alignment horizontal="center" vertical="center"/>
    </xf>
    <xf numFmtId="4" fontId="33" fillId="3" borderId="22" xfId="0" applyNumberFormat="1" applyFont="1" applyFill="1" applyBorder="1" applyAlignment="1">
      <alignment horizontal="center" vertical="center"/>
    </xf>
    <xf numFmtId="170" fontId="0" fillId="0" borderId="7" xfId="0" applyNumberFormat="1" applyFont="1" applyBorder="1" applyAlignment="1">
      <alignment horizontal="center" vertical="center"/>
    </xf>
    <xf numFmtId="167" fontId="3" fillId="6" borderId="2" xfId="0" applyNumberFormat="1" applyFont="1" applyFill="1" applyBorder="1" applyAlignment="1">
      <alignment horizontal="center"/>
    </xf>
    <xf numFmtId="167" fontId="7" fillId="4" borderId="6" xfId="0" applyNumberFormat="1" applyFont="1" applyFill="1" applyBorder="1" applyAlignment="1" applyProtection="1">
      <alignment horizontal="center" vertical="center" wrapText="1"/>
      <protection locked="0"/>
    </xf>
    <xf numFmtId="167" fontId="6" fillId="3" borderId="5" xfId="0" applyNumberFormat="1" applyFont="1" applyFill="1" applyBorder="1" applyAlignment="1" applyProtection="1">
      <alignment horizontal="center" vertical="center" wrapText="1"/>
      <protection locked="0"/>
    </xf>
    <xf numFmtId="167" fontId="15" fillId="6" borderId="6" xfId="0" applyNumberFormat="1" applyFont="1" applyFill="1" applyBorder="1" applyAlignment="1">
      <alignment horizontal="center" vertical="center" wrapText="1"/>
    </xf>
    <xf numFmtId="167" fontId="15" fillId="6" borderId="5" xfId="0" applyNumberFormat="1" applyFont="1" applyFill="1" applyBorder="1" applyAlignment="1">
      <alignment horizontal="center" vertical="center" wrapText="1"/>
    </xf>
    <xf numFmtId="167" fontId="36" fillId="0" borderId="8" xfId="1" applyNumberFormat="1" applyFont="1" applyBorder="1" applyAlignment="1">
      <alignment horizontal="center" vertical="center"/>
    </xf>
    <xf numFmtId="167" fontId="36" fillId="0" borderId="30" xfId="1" applyNumberFormat="1" applyFont="1" applyBorder="1" applyAlignment="1">
      <alignment horizontal="center" vertical="center"/>
    </xf>
    <xf numFmtId="167" fontId="36" fillId="0" borderId="30" xfId="1" applyNumberFormat="1" applyFont="1" applyFill="1" applyBorder="1" applyAlignment="1">
      <alignment horizontal="center" vertical="center"/>
    </xf>
    <xf numFmtId="167" fontId="36" fillId="0" borderId="41" xfId="1" applyNumberFormat="1" applyFont="1" applyFill="1" applyBorder="1" applyAlignment="1">
      <alignment horizontal="center" vertical="center"/>
    </xf>
    <xf numFmtId="167" fontId="0" fillId="6" borderId="56" xfId="0" applyNumberFormat="1" applyFont="1" applyFill="1" applyBorder="1" applyAlignment="1">
      <alignment horizontal="center" vertical="center"/>
    </xf>
    <xf numFmtId="167" fontId="0" fillId="6" borderId="30" xfId="0" applyNumberFormat="1" applyFont="1" applyFill="1" applyBorder="1" applyAlignment="1">
      <alignment horizontal="center" vertical="center"/>
    </xf>
    <xf numFmtId="167" fontId="0" fillId="6" borderId="41" xfId="0" applyNumberFormat="1" applyFont="1" applyFill="1" applyBorder="1" applyAlignment="1">
      <alignment horizontal="center" vertical="center"/>
    </xf>
    <xf numFmtId="167" fontId="17" fillId="0" borderId="35" xfId="1" applyNumberFormat="1" applyFont="1" applyFill="1" applyBorder="1" applyAlignment="1">
      <alignment horizontal="center" vertical="center"/>
    </xf>
    <xf numFmtId="167" fontId="17" fillId="0" borderId="8" xfId="1" applyNumberFormat="1" applyFont="1" applyFill="1" applyBorder="1" applyAlignment="1">
      <alignment horizontal="center" vertical="center"/>
    </xf>
    <xf numFmtId="167" fontId="17" fillId="0" borderId="30" xfId="1" applyNumberFormat="1" applyFont="1" applyFill="1" applyBorder="1" applyAlignment="1">
      <alignment horizontal="center" vertical="center"/>
    </xf>
    <xf numFmtId="167" fontId="17" fillId="0" borderId="49" xfId="1" applyNumberFormat="1" applyFont="1" applyFill="1" applyBorder="1" applyAlignment="1">
      <alignment horizontal="center" vertical="center"/>
    </xf>
    <xf numFmtId="167" fontId="0" fillId="6" borderId="35" xfId="0" applyNumberFormat="1" applyFont="1" applyFill="1" applyBorder="1" applyAlignment="1">
      <alignment horizontal="center" vertical="center"/>
    </xf>
    <xf numFmtId="167" fontId="0" fillId="6" borderId="49" xfId="0" applyNumberFormat="1" applyFont="1" applyFill="1" applyBorder="1" applyAlignment="1">
      <alignment horizontal="center" vertical="center"/>
    </xf>
    <xf numFmtId="167" fontId="0" fillId="0" borderId="6" xfId="0" applyNumberFormat="1" applyFill="1" applyBorder="1" applyAlignment="1">
      <alignment horizontal="center" vertical="center"/>
    </xf>
    <xf numFmtId="167" fontId="0" fillId="0" borderId="5" xfId="0" applyNumberFormat="1" applyFill="1" applyBorder="1" applyAlignment="1">
      <alignment horizontal="center" vertical="center"/>
    </xf>
    <xf numFmtId="1" fontId="8" fillId="2" borderId="32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24" xfId="0" applyNumberFormat="1" applyFill="1" applyBorder="1" applyAlignment="1">
      <alignment horizontal="center" vertical="center"/>
    </xf>
    <xf numFmtId="4" fontId="0" fillId="0" borderId="23" xfId="0" applyNumberFormat="1" applyFill="1" applyBorder="1" applyAlignment="1">
      <alignment horizontal="center" vertical="center"/>
    </xf>
    <xf numFmtId="164" fontId="0" fillId="0" borderId="42" xfId="0" applyNumberFormat="1" applyFill="1" applyBorder="1" applyAlignment="1">
      <alignment horizontal="center" vertical="center"/>
    </xf>
    <xf numFmtId="164" fontId="0" fillId="0" borderId="11" xfId="0" applyNumberFormat="1" applyFill="1" applyBorder="1" applyAlignment="1">
      <alignment horizontal="center" vertical="center"/>
    </xf>
    <xf numFmtId="164" fontId="0" fillId="0" borderId="28" xfId="0" applyNumberFormat="1" applyFill="1" applyBorder="1" applyAlignment="1">
      <alignment horizontal="center" vertical="center"/>
    </xf>
    <xf numFmtId="164" fontId="0" fillId="6" borderId="23" xfId="0" applyNumberFormat="1" applyFill="1" applyBorder="1" applyAlignment="1">
      <alignment horizontal="center" vertical="center"/>
    </xf>
    <xf numFmtId="4" fontId="0" fillId="0" borderId="32" xfId="0" applyNumberFormat="1" applyFill="1" applyBorder="1" applyAlignment="1">
      <alignment horizontal="center" vertical="center"/>
    </xf>
    <xf numFmtId="1" fontId="15" fillId="0" borderId="1" xfId="0" applyNumberFormat="1" applyFont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4" fontId="0" fillId="0" borderId="22" xfId="0" applyNumberFormat="1" applyFill="1" applyBorder="1" applyAlignment="1">
      <alignment horizontal="center" vertical="center"/>
    </xf>
    <xf numFmtId="4" fontId="0" fillId="0" borderId="33" xfId="0" applyNumberFormat="1" applyFill="1" applyBorder="1" applyAlignment="1">
      <alignment horizontal="center" vertical="center"/>
    </xf>
    <xf numFmtId="4" fontId="0" fillId="6" borderId="22" xfId="0" applyNumberFormat="1" applyFill="1" applyBorder="1" applyAlignment="1">
      <alignment horizontal="center" vertical="center"/>
    </xf>
    <xf numFmtId="4" fontId="0" fillId="6" borderId="0" xfId="0" applyNumberFormat="1" applyFill="1" applyBorder="1" applyAlignment="1">
      <alignment horizontal="center" vertical="center"/>
    </xf>
    <xf numFmtId="4" fontId="0" fillId="6" borderId="29" xfId="0" applyNumberFormat="1" applyFill="1" applyBorder="1" applyAlignment="1">
      <alignment horizontal="center" vertical="center"/>
    </xf>
    <xf numFmtId="4" fontId="0" fillId="6" borderId="15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4" fontId="9" fillId="4" borderId="34" xfId="0" applyNumberFormat="1" applyFont="1" applyFill="1" applyBorder="1" applyAlignment="1" applyProtection="1">
      <alignment horizontal="center" vertical="center" wrapText="1"/>
      <protection locked="0"/>
    </xf>
    <xf numFmtId="4" fontId="15" fillId="0" borderId="34" xfId="0" applyNumberFormat="1" applyFont="1" applyBorder="1" applyAlignment="1">
      <alignment horizontal="center" vertical="center" wrapText="1"/>
    </xf>
    <xf numFmtId="4" fontId="0" fillId="0" borderId="58" xfId="0" applyNumberFormat="1" applyBorder="1" applyAlignment="1">
      <alignment horizontal="center" vertical="center"/>
    </xf>
    <xf numFmtId="168" fontId="0" fillId="8" borderId="58" xfId="0" applyNumberFormat="1" applyFill="1" applyBorder="1" applyAlignment="1">
      <alignment horizontal="center" vertical="center"/>
    </xf>
    <xf numFmtId="4" fontId="0" fillId="0" borderId="66" xfId="0" applyNumberFormat="1" applyBorder="1" applyAlignment="1">
      <alignment horizontal="center" vertical="center"/>
    </xf>
    <xf numFmtId="4" fontId="0" fillId="6" borderId="58" xfId="0" applyNumberFormat="1" applyFill="1" applyBorder="1" applyAlignment="1">
      <alignment horizontal="center" vertical="center"/>
    </xf>
    <xf numFmtId="4" fontId="0" fillId="6" borderId="67" xfId="0" applyNumberFormat="1" applyFill="1" applyBorder="1" applyAlignment="1">
      <alignment horizontal="center" vertical="center"/>
    </xf>
    <xf numFmtId="4" fontId="0" fillId="6" borderId="39" xfId="0" applyNumberFormat="1" applyFill="1" applyBorder="1" applyAlignment="1">
      <alignment horizontal="center" vertical="center"/>
    </xf>
    <xf numFmtId="167" fontId="0" fillId="8" borderId="58" xfId="0" applyNumberFormat="1" applyFill="1" applyBorder="1" applyAlignment="1">
      <alignment horizontal="center" vertical="center"/>
    </xf>
    <xf numFmtId="168" fontId="0" fillId="0" borderId="34" xfId="0" applyNumberForma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/>
    </xf>
    <xf numFmtId="167" fontId="2" fillId="0" borderId="6" xfId="0" applyNumberFormat="1" applyFont="1" applyBorder="1" applyAlignment="1">
      <alignment horizontal="left"/>
    </xf>
    <xf numFmtId="4" fontId="2" fillId="0" borderId="1" xfId="0" applyNumberFormat="1" applyFont="1" applyBorder="1" applyAlignment="1">
      <alignment horizontal="left"/>
    </xf>
    <xf numFmtId="1" fontId="4" fillId="0" borderId="60" xfId="0" applyNumberFormat="1" applyFont="1" applyFill="1" applyBorder="1" applyAlignment="1" applyProtection="1">
      <alignment horizontal="left" vertical="center"/>
      <protection locked="0"/>
    </xf>
    <xf numFmtId="1" fontId="10" fillId="0" borderId="60" xfId="0" applyNumberFormat="1" applyFont="1" applyFill="1" applyBorder="1" applyAlignment="1" applyProtection="1">
      <alignment horizontal="center" vertical="center" wrapText="1"/>
      <protection locked="0"/>
    </xf>
    <xf numFmtId="1" fontId="15" fillId="0" borderId="60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vertical="center"/>
    </xf>
    <xf numFmtId="164" fontId="33" fillId="0" borderId="61" xfId="1" applyNumberFormat="1" applyFont="1" applyFill="1" applyBorder="1" applyAlignment="1">
      <alignment horizontal="center" vertical="center"/>
    </xf>
    <xf numFmtId="4" fontId="0" fillId="6" borderId="68" xfId="0" applyNumberFormat="1" applyFill="1" applyBorder="1" applyAlignment="1">
      <alignment horizontal="center" vertical="center"/>
    </xf>
    <xf numFmtId="167" fontId="0" fillId="8" borderId="69" xfId="0" applyNumberFormat="1" applyFill="1" applyBorder="1" applyAlignment="1">
      <alignment horizontal="center" vertical="center"/>
    </xf>
    <xf numFmtId="4" fontId="0" fillId="6" borderId="69" xfId="0" applyNumberFormat="1" applyFill="1" applyBorder="1" applyAlignment="1">
      <alignment horizontal="center" vertical="center"/>
    </xf>
    <xf numFmtId="164" fontId="34" fillId="0" borderId="63" xfId="1" applyNumberFormat="1" applyFont="1" applyFill="1" applyBorder="1" applyAlignment="1">
      <alignment horizontal="center" vertical="center"/>
    </xf>
    <xf numFmtId="164" fontId="21" fillId="0" borderId="52" xfId="0" applyNumberFormat="1" applyFont="1" applyBorder="1" applyAlignment="1">
      <alignment horizontal="left" vertical="center" wrapText="1"/>
    </xf>
    <xf numFmtId="0" fontId="0" fillId="0" borderId="70" xfId="0" applyFont="1" applyFill="1" applyBorder="1" applyAlignment="1">
      <alignment horizontal="center" vertical="center"/>
    </xf>
    <xf numFmtId="0" fontId="0" fillId="6" borderId="51" xfId="0" applyFont="1" applyFill="1" applyBorder="1" applyAlignment="1">
      <alignment horizontal="center" vertical="center"/>
    </xf>
    <xf numFmtId="0" fontId="0" fillId="0" borderId="51" xfId="0" applyFont="1" applyFill="1" applyBorder="1" applyAlignment="1">
      <alignment horizontal="center" vertical="center"/>
    </xf>
    <xf numFmtId="0" fontId="0" fillId="0" borderId="40" xfId="0" applyFont="1" applyFill="1" applyBorder="1" applyAlignment="1">
      <alignment horizontal="center" vertical="center"/>
    </xf>
    <xf numFmtId="0" fontId="17" fillId="0" borderId="39" xfId="0" applyFont="1" applyBorder="1" applyAlignment="1">
      <alignment horizontal="center"/>
    </xf>
    <xf numFmtId="0" fontId="17" fillId="0" borderId="51" xfId="0" applyFont="1" applyBorder="1" applyAlignment="1">
      <alignment horizontal="center"/>
    </xf>
    <xf numFmtId="0" fontId="17" fillId="0" borderId="51" xfId="0" applyFont="1" applyFill="1" applyBorder="1" applyAlignment="1">
      <alignment horizontal="center"/>
    </xf>
    <xf numFmtId="0" fontId="17" fillId="0" borderId="71" xfId="0" applyFont="1" applyFill="1" applyBorder="1" applyAlignment="1">
      <alignment horizontal="center"/>
    </xf>
    <xf numFmtId="0" fontId="0" fillId="0" borderId="39" xfId="0" applyFont="1" applyBorder="1" applyAlignment="1">
      <alignment horizontal="center" wrapText="1"/>
    </xf>
    <xf numFmtId="0" fontId="0" fillId="0" borderId="51" xfId="0" applyFont="1" applyBorder="1" applyAlignment="1">
      <alignment horizontal="center" wrapText="1"/>
    </xf>
    <xf numFmtId="0" fontId="0" fillId="0" borderId="40" xfId="0" applyFont="1" applyBorder="1" applyAlignment="1">
      <alignment horizontal="center" wrapText="1"/>
    </xf>
    <xf numFmtId="1" fontId="14" fillId="0" borderId="1" xfId="0" applyNumberFormat="1" applyFont="1" applyBorder="1" applyAlignment="1">
      <alignment horizontal="center" vertical="center"/>
    </xf>
    <xf numFmtId="0" fontId="17" fillId="0" borderId="18" xfId="0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center" vertical="center"/>
    </xf>
    <xf numFmtId="0" fontId="17" fillId="0" borderId="31" xfId="0" applyFont="1" applyFill="1" applyBorder="1" applyAlignment="1">
      <alignment horizontal="center" vertical="center"/>
    </xf>
    <xf numFmtId="0" fontId="17" fillId="0" borderId="48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/>
    </xf>
    <xf numFmtId="0" fontId="17" fillId="5" borderId="18" xfId="0" applyFont="1" applyFill="1" applyBorder="1" applyAlignment="1">
      <alignment horizontal="center" vertical="center"/>
    </xf>
    <xf numFmtId="0" fontId="17" fillId="7" borderId="18" xfId="0" applyFont="1" applyFill="1" applyBorder="1" applyAlignment="1">
      <alignment horizontal="center" vertical="center"/>
    </xf>
    <xf numFmtId="1" fontId="6" fillId="0" borderId="56" xfId="0" applyNumberFormat="1" applyFont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 vertical="center" wrapText="1"/>
    </xf>
    <xf numFmtId="165" fontId="17" fillId="0" borderId="51" xfId="3" applyNumberFormat="1" applyBorder="1"/>
    <xf numFmtId="165" fontId="17" fillId="0" borderId="58" xfId="3" applyNumberFormat="1" applyBorder="1"/>
    <xf numFmtId="165" fontId="23" fillId="0" borderId="58" xfId="3" applyNumberFormat="1" applyFont="1" applyBorder="1"/>
    <xf numFmtId="165" fontId="23" fillId="0" borderId="51" xfId="3" applyNumberFormat="1" applyFont="1" applyBorder="1"/>
    <xf numFmtId="165" fontId="17" fillId="0" borderId="40" xfId="3" applyNumberFormat="1" applyBorder="1"/>
    <xf numFmtId="165" fontId="17" fillId="0" borderId="10" xfId="3" applyNumberFormat="1" applyBorder="1"/>
    <xf numFmtId="165" fontId="17" fillId="0" borderId="21" xfId="3" applyNumberFormat="1" applyBorder="1"/>
    <xf numFmtId="165" fontId="32" fillId="0" borderId="51" xfId="3" applyNumberFormat="1" applyFont="1" applyBorder="1"/>
    <xf numFmtId="165" fontId="0" fillId="0" borderId="0" xfId="0" applyNumberFormat="1"/>
    <xf numFmtId="165" fontId="17" fillId="0" borderId="10" xfId="3" applyNumberFormat="1" applyFill="1" applyBorder="1"/>
    <xf numFmtId="1" fontId="10" fillId="0" borderId="0" xfId="0" applyNumberFormat="1" applyFont="1" applyBorder="1" applyAlignment="1" applyProtection="1">
      <alignment horizontal="center" vertical="center" wrapText="1"/>
      <protection locked="0"/>
    </xf>
    <xf numFmtId="0" fontId="0" fillId="0" borderId="43" xfId="0" applyBorder="1"/>
    <xf numFmtId="164" fontId="1" fillId="0" borderId="0" xfId="0" applyNumberFormat="1" applyFont="1" applyFill="1" applyBorder="1"/>
    <xf numFmtId="1" fontId="5" fillId="0" borderId="1" xfId="0" applyNumberFormat="1" applyFont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/>
    </xf>
    <xf numFmtId="0" fontId="17" fillId="6" borderId="15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center"/>
    </xf>
    <xf numFmtId="0" fontId="17" fillId="8" borderId="15" xfId="0" applyFont="1" applyFill="1" applyBorder="1" applyAlignment="1">
      <alignment horizontal="center" vertical="center"/>
    </xf>
    <xf numFmtId="0" fontId="17" fillId="0" borderId="22" xfId="0" applyFont="1" applyFill="1" applyBorder="1" applyAlignment="1">
      <alignment horizontal="center" vertical="center"/>
    </xf>
    <xf numFmtId="0" fontId="17" fillId="0" borderId="29" xfId="0" applyFont="1" applyFill="1" applyBorder="1" applyAlignment="1">
      <alignment horizontal="center" vertical="center"/>
    </xf>
    <xf numFmtId="1" fontId="5" fillId="0" borderId="59" xfId="0" applyNumberFormat="1" applyFont="1" applyBorder="1" applyAlignment="1">
      <alignment horizontal="center" vertical="center" wrapText="1"/>
    </xf>
    <xf numFmtId="1" fontId="0" fillId="0" borderId="4" xfId="0" applyNumberFormat="1" applyFont="1" applyBorder="1" applyAlignment="1">
      <alignment horizontal="center" vertical="center"/>
    </xf>
    <xf numFmtId="1" fontId="32" fillId="0" borderId="37" xfId="1" applyNumberFormat="1" applyFont="1" applyBorder="1" applyAlignment="1">
      <alignment horizontal="center" vertical="center"/>
    </xf>
    <xf numFmtId="1" fontId="32" fillId="0" borderId="10" xfId="1" applyNumberFormat="1" applyFont="1" applyBorder="1" applyAlignment="1">
      <alignment horizontal="center" vertical="center"/>
    </xf>
    <xf numFmtId="1" fontId="32" fillId="0" borderId="10" xfId="1" applyNumberFormat="1" applyFont="1" applyFill="1" applyBorder="1" applyAlignment="1">
      <alignment horizontal="center" vertical="center"/>
    </xf>
    <xf numFmtId="0" fontId="32" fillId="8" borderId="10" xfId="1" applyFont="1" applyFill="1" applyBorder="1" applyAlignment="1">
      <alignment horizontal="center" vertical="center"/>
    </xf>
    <xf numFmtId="1" fontId="32" fillId="0" borderId="59" xfId="1" applyNumberFormat="1" applyFont="1" applyFill="1" applyBorder="1" applyAlignment="1">
      <alignment horizontal="center" vertical="center"/>
    </xf>
    <xf numFmtId="1" fontId="32" fillId="0" borderId="37" xfId="1" applyNumberFormat="1" applyFont="1" applyFill="1" applyBorder="1" applyAlignment="1">
      <alignment horizontal="center" vertical="center"/>
    </xf>
    <xf numFmtId="0" fontId="32" fillId="0" borderId="10" xfId="1" applyFont="1" applyBorder="1" applyAlignment="1">
      <alignment horizontal="center" vertical="center"/>
    </xf>
    <xf numFmtId="0" fontId="32" fillId="0" borderId="36" xfId="1" applyFont="1" applyFill="1" applyBorder="1" applyAlignment="1">
      <alignment horizontal="center" vertical="center"/>
    </xf>
    <xf numFmtId="0" fontId="32" fillId="0" borderId="37" xfId="1" applyFont="1" applyFill="1" applyBorder="1" applyAlignment="1">
      <alignment horizontal="center" vertical="center"/>
    </xf>
    <xf numFmtId="0" fontId="32" fillId="0" borderId="57" xfId="1" applyFont="1" applyFill="1" applyBorder="1" applyAlignment="1">
      <alignment horizontal="center" vertical="center"/>
    </xf>
    <xf numFmtId="4" fontId="0" fillId="0" borderId="50" xfId="0" applyNumberForma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4" fontId="0" fillId="0" borderId="39" xfId="0" applyNumberFormat="1" applyBorder="1" applyAlignment="1">
      <alignment horizontal="center" vertical="center"/>
    </xf>
    <xf numFmtId="4" fontId="0" fillId="0" borderId="51" xfId="0" applyNumberFormat="1" applyBorder="1" applyAlignment="1">
      <alignment horizontal="center" vertical="center"/>
    </xf>
    <xf numFmtId="4" fontId="0" fillId="0" borderId="40" xfId="0" applyNumberFormat="1" applyBorder="1" applyAlignment="1">
      <alignment horizontal="center" vertical="center"/>
    </xf>
    <xf numFmtId="1" fontId="11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33" fillId="6" borderId="8" xfId="0" applyFont="1" applyFill="1" applyBorder="1" applyAlignment="1">
      <alignment horizontal="center" vertical="center"/>
    </xf>
    <xf numFmtId="166" fontId="33" fillId="6" borderId="8" xfId="0" applyNumberFormat="1" applyFont="1" applyFill="1" applyBorder="1" applyAlignment="1">
      <alignment horizontal="center" vertical="center"/>
    </xf>
    <xf numFmtId="0" fontId="33" fillId="6" borderId="41" xfId="0" applyFont="1" applyFill="1" applyBorder="1" applyAlignment="1">
      <alignment horizontal="center" vertical="center"/>
    </xf>
    <xf numFmtId="0" fontId="33" fillId="6" borderId="35" xfId="0" applyFont="1" applyFill="1" applyBorder="1" applyAlignment="1">
      <alignment horizontal="center" vertical="center"/>
    </xf>
    <xf numFmtId="0" fontId="33" fillId="6" borderId="12" xfId="0" applyFont="1" applyFill="1" applyBorder="1" applyAlignment="1">
      <alignment horizontal="center" vertical="center"/>
    </xf>
    <xf numFmtId="164" fontId="0" fillId="6" borderId="5" xfId="0" applyNumberFormat="1" applyFont="1" applyFill="1" applyBorder="1" applyAlignment="1">
      <alignment horizontal="center" vertical="center"/>
    </xf>
    <xf numFmtId="1" fontId="10" fillId="0" borderId="1" xfId="0" applyNumberFormat="1" applyFont="1" applyBorder="1" applyAlignment="1" applyProtection="1">
      <alignment horizontal="center" vertical="center" wrapText="1"/>
      <protection locked="0"/>
    </xf>
    <xf numFmtId="4" fontId="0" fillId="0" borderId="72" xfId="0" applyNumberFormat="1" applyBorder="1" applyAlignment="1">
      <alignment horizontal="center" vertical="center"/>
    </xf>
    <xf numFmtId="4" fontId="0" fillId="0" borderId="24" xfId="0" applyNumberFormat="1" applyBorder="1" applyAlignment="1">
      <alignment horizontal="center" vertical="center"/>
    </xf>
    <xf numFmtId="4" fontId="0" fillId="0" borderId="25" xfId="0" applyNumberFormat="1" applyBorder="1" applyAlignment="1">
      <alignment horizontal="center" vertical="center"/>
    </xf>
    <xf numFmtId="4" fontId="0" fillId="0" borderId="24" xfId="0" applyNumberFormat="1" applyFill="1" applyBorder="1" applyAlignment="1">
      <alignment horizontal="center" vertical="center"/>
    </xf>
    <xf numFmtId="4" fontId="0" fillId="0" borderId="26" xfId="0" applyNumberFormat="1" applyFill="1" applyBorder="1" applyAlignment="1">
      <alignment horizontal="center" vertical="center"/>
    </xf>
    <xf numFmtId="4" fontId="0" fillId="0" borderId="28" xfId="0" applyNumberFormat="1" applyFill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4" fontId="0" fillId="0" borderId="28" xfId="0" applyNumberFormat="1" applyBorder="1" applyAlignment="1">
      <alignment horizontal="center" vertical="center"/>
    </xf>
    <xf numFmtId="4" fontId="0" fillId="0" borderId="23" xfId="0" applyNumberFormat="1" applyBorder="1" applyAlignment="1">
      <alignment horizontal="center" vertical="center"/>
    </xf>
    <xf numFmtId="164" fontId="0" fillId="0" borderId="44" xfId="0" applyNumberFormat="1" applyBorder="1"/>
    <xf numFmtId="164" fontId="0" fillId="0" borderId="44" xfId="0" applyNumberFormat="1" applyFill="1" applyBorder="1"/>
    <xf numFmtId="164" fontId="0" fillId="0" borderId="44" xfId="0" applyNumberFormat="1" applyBorder="1" applyAlignment="1">
      <alignment horizontal="center" vertical="center"/>
    </xf>
    <xf numFmtId="1" fontId="10" fillId="0" borderId="3" xfId="0" applyNumberFormat="1" applyFont="1" applyBorder="1" applyAlignment="1" applyProtection="1">
      <alignment horizontal="center" vertical="center" wrapText="1"/>
      <protection locked="0"/>
    </xf>
    <xf numFmtId="0" fontId="0" fillId="0" borderId="73" xfId="0" applyBorder="1" applyAlignment="1">
      <alignment horizontal="center" vertical="center"/>
    </xf>
    <xf numFmtId="4" fontId="0" fillId="0" borderId="74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6" borderId="9" xfId="0" applyNumberFormat="1" applyFill="1" applyBorder="1" applyAlignment="1">
      <alignment horizontal="center" vertical="center"/>
    </xf>
    <xf numFmtId="4" fontId="0" fillId="0" borderId="19" xfId="0" applyNumberFormat="1" applyBorder="1" applyAlignment="1">
      <alignment horizontal="center" vertical="center"/>
    </xf>
    <xf numFmtId="4" fontId="0" fillId="0" borderId="13" xfId="0" applyNumberFormat="1" applyFill="1" applyBorder="1" applyAlignment="1">
      <alignment horizontal="center" vertical="center"/>
    </xf>
    <xf numFmtId="4" fontId="0" fillId="0" borderId="9" xfId="0" applyNumberFormat="1" applyFill="1" applyBorder="1" applyAlignment="1">
      <alignment horizontal="center" vertical="center"/>
    </xf>
    <xf numFmtId="4" fontId="0" fillId="0" borderId="75" xfId="0" applyNumberFormat="1" applyFill="1" applyBorder="1" applyAlignment="1">
      <alignment horizontal="center" vertical="center"/>
    </xf>
    <xf numFmtId="4" fontId="0" fillId="0" borderId="16" xfId="0" applyNumberFormat="1" applyFill="1" applyBorder="1" applyAlignment="1">
      <alignment horizontal="center" vertical="center"/>
    </xf>
    <xf numFmtId="4" fontId="0" fillId="0" borderId="75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3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1" fontId="4" fillId="0" borderId="6" xfId="0" applyNumberFormat="1" applyFont="1" applyBorder="1" applyAlignment="1" applyProtection="1">
      <alignment horizontal="center" vertical="center" wrapText="1"/>
      <protection locked="0"/>
    </xf>
    <xf numFmtId="1" fontId="4" fillId="0" borderId="2" xfId="0" applyNumberFormat="1" applyFont="1" applyBorder="1" applyAlignment="1" applyProtection="1">
      <alignment horizontal="center" vertical="center" wrapText="1"/>
      <protection locked="0"/>
    </xf>
  </cellXfs>
  <cellStyles count="4">
    <cellStyle name="Normální" xfId="0" builtinId="0"/>
    <cellStyle name="normální 2" xfId="1"/>
    <cellStyle name="normální_rozpočet školství tab 7ab Z131207" xfId="2"/>
    <cellStyle name="normální_rozpočet školství tab 7ab Z131207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comments" Target="../comments1.xml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1.bin"/><Relationship Id="rId13" Type="http://schemas.openxmlformats.org/officeDocument/2006/relationships/printerSettings" Target="../printerSettings/printerSettings36.bin"/><Relationship Id="rId18" Type="http://schemas.openxmlformats.org/officeDocument/2006/relationships/printerSettings" Target="../printerSettings/printerSettings41.bin"/><Relationship Id="rId3" Type="http://schemas.openxmlformats.org/officeDocument/2006/relationships/printerSettings" Target="../printerSettings/printerSettings26.bin"/><Relationship Id="rId7" Type="http://schemas.openxmlformats.org/officeDocument/2006/relationships/printerSettings" Target="../printerSettings/printerSettings30.bin"/><Relationship Id="rId12" Type="http://schemas.openxmlformats.org/officeDocument/2006/relationships/printerSettings" Target="../printerSettings/printerSettings35.bin"/><Relationship Id="rId17" Type="http://schemas.openxmlformats.org/officeDocument/2006/relationships/printerSettings" Target="../printerSettings/printerSettings40.bin"/><Relationship Id="rId2" Type="http://schemas.openxmlformats.org/officeDocument/2006/relationships/printerSettings" Target="../printerSettings/printerSettings25.bin"/><Relationship Id="rId16" Type="http://schemas.openxmlformats.org/officeDocument/2006/relationships/printerSettings" Target="../printerSettings/printerSettings39.bin"/><Relationship Id="rId1" Type="http://schemas.openxmlformats.org/officeDocument/2006/relationships/printerSettings" Target="../printerSettings/printerSettings24.bin"/><Relationship Id="rId6" Type="http://schemas.openxmlformats.org/officeDocument/2006/relationships/printerSettings" Target="../printerSettings/printerSettings29.bin"/><Relationship Id="rId11" Type="http://schemas.openxmlformats.org/officeDocument/2006/relationships/printerSettings" Target="../printerSettings/printerSettings34.bin"/><Relationship Id="rId5" Type="http://schemas.openxmlformats.org/officeDocument/2006/relationships/printerSettings" Target="../printerSettings/printerSettings28.bin"/><Relationship Id="rId15" Type="http://schemas.openxmlformats.org/officeDocument/2006/relationships/printerSettings" Target="../printerSettings/printerSettings38.bin"/><Relationship Id="rId10" Type="http://schemas.openxmlformats.org/officeDocument/2006/relationships/printerSettings" Target="../printerSettings/printerSettings33.bin"/><Relationship Id="rId4" Type="http://schemas.openxmlformats.org/officeDocument/2006/relationships/printerSettings" Target="../printerSettings/printerSettings27.bin"/><Relationship Id="rId9" Type="http://schemas.openxmlformats.org/officeDocument/2006/relationships/printerSettings" Target="../printerSettings/printerSettings32.bin"/><Relationship Id="rId14" Type="http://schemas.openxmlformats.org/officeDocument/2006/relationships/printerSettings" Target="../printerSettings/printerSettings37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9.bin"/><Relationship Id="rId13" Type="http://schemas.openxmlformats.org/officeDocument/2006/relationships/printerSettings" Target="../printerSettings/printerSettings54.bin"/><Relationship Id="rId18" Type="http://schemas.openxmlformats.org/officeDocument/2006/relationships/printerSettings" Target="../printerSettings/printerSettings59.bin"/><Relationship Id="rId3" Type="http://schemas.openxmlformats.org/officeDocument/2006/relationships/printerSettings" Target="../printerSettings/printerSettings44.bin"/><Relationship Id="rId7" Type="http://schemas.openxmlformats.org/officeDocument/2006/relationships/printerSettings" Target="../printerSettings/printerSettings48.bin"/><Relationship Id="rId12" Type="http://schemas.openxmlformats.org/officeDocument/2006/relationships/printerSettings" Target="../printerSettings/printerSettings53.bin"/><Relationship Id="rId17" Type="http://schemas.openxmlformats.org/officeDocument/2006/relationships/printerSettings" Target="../printerSettings/printerSettings58.bin"/><Relationship Id="rId2" Type="http://schemas.openxmlformats.org/officeDocument/2006/relationships/printerSettings" Target="../printerSettings/printerSettings43.bin"/><Relationship Id="rId16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42.bin"/><Relationship Id="rId6" Type="http://schemas.openxmlformats.org/officeDocument/2006/relationships/printerSettings" Target="../printerSettings/printerSettings47.bin"/><Relationship Id="rId11" Type="http://schemas.openxmlformats.org/officeDocument/2006/relationships/printerSettings" Target="../printerSettings/printerSettings52.bin"/><Relationship Id="rId5" Type="http://schemas.openxmlformats.org/officeDocument/2006/relationships/printerSettings" Target="../printerSettings/printerSettings46.bin"/><Relationship Id="rId15" Type="http://schemas.openxmlformats.org/officeDocument/2006/relationships/printerSettings" Target="../printerSettings/printerSettings56.bin"/><Relationship Id="rId10" Type="http://schemas.openxmlformats.org/officeDocument/2006/relationships/printerSettings" Target="../printerSettings/printerSettings51.bin"/><Relationship Id="rId4" Type="http://schemas.openxmlformats.org/officeDocument/2006/relationships/printerSettings" Target="../printerSettings/printerSettings45.bin"/><Relationship Id="rId9" Type="http://schemas.openxmlformats.org/officeDocument/2006/relationships/printerSettings" Target="../printerSettings/printerSettings50.bin"/><Relationship Id="rId14" Type="http://schemas.openxmlformats.org/officeDocument/2006/relationships/printerSettings" Target="../printerSettings/printerSettings5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2658"/>
  <sheetViews>
    <sheetView tabSelected="1" zoomScale="85" zoomScaleNormal="85" workbookViewId="0">
      <pane xSplit="4" ySplit="4" topLeftCell="E80" activePane="bottomRight" state="frozen"/>
      <selection pane="topRight" activeCell="E1" sqref="E1"/>
      <selection pane="bottomLeft" activeCell="A5" sqref="A5"/>
      <selection pane="bottomRight" activeCell="AA93" sqref="AA93"/>
    </sheetView>
  </sheetViews>
  <sheetFormatPr defaultRowHeight="13.2" x14ac:dyDescent="0.25"/>
  <cols>
    <col min="1" max="1" width="4.44140625" style="36" customWidth="1"/>
    <col min="2" max="2" width="6.33203125" style="235" customWidth="1"/>
    <col min="3" max="3" width="4.88671875" style="2" hidden="1" customWidth="1"/>
    <col min="4" max="4" width="44.6640625" style="20" customWidth="1"/>
    <col min="5" max="5" width="13.109375" style="89" customWidth="1"/>
    <col min="6" max="6" width="10.5546875" style="13" customWidth="1"/>
    <col min="7" max="7" width="11" style="89" customWidth="1"/>
    <col min="8" max="8" width="11" style="129" customWidth="1"/>
    <col min="9" max="9" width="11.88671875" style="13" customWidth="1"/>
    <col min="10" max="10" width="9.6640625" style="13" customWidth="1"/>
    <col min="11" max="11" width="11" style="13" customWidth="1"/>
    <col min="12" max="12" width="9" style="13" customWidth="1"/>
    <col min="13" max="13" width="10" style="13" customWidth="1"/>
    <col min="14" max="14" width="9.5546875" style="13" customWidth="1"/>
    <col min="15" max="15" width="9.33203125" style="116" customWidth="1"/>
    <col min="16" max="16" width="9.109375" style="116" customWidth="1"/>
    <col min="17" max="17" width="15.6640625" style="35" customWidth="1"/>
    <col min="18" max="18" width="10" style="13" customWidth="1"/>
    <col min="19" max="19" width="11.109375" style="13" customWidth="1"/>
    <col min="20" max="20" width="10.109375" style="13" customWidth="1"/>
    <col min="21" max="21" width="9" style="13" customWidth="1"/>
    <col min="22" max="22" width="9.5546875" customWidth="1"/>
    <col min="23" max="23" width="9.6640625" customWidth="1"/>
    <col min="24" max="24" width="4.5546875" customWidth="1"/>
    <col min="25" max="25" width="11.5546875" customWidth="1"/>
    <col min="26" max="26" width="8.6640625" customWidth="1"/>
    <col min="27" max="27" width="10" customWidth="1"/>
    <col min="28" max="28" width="4.6640625" style="19" customWidth="1"/>
    <col min="29" max="29" width="7.33203125" style="19" customWidth="1"/>
    <col min="30" max="30" width="4.6640625" style="19" customWidth="1"/>
    <col min="31" max="31" width="4.44140625" style="19" customWidth="1"/>
    <col min="32" max="32" width="10.6640625" customWidth="1"/>
  </cols>
  <sheetData>
    <row r="1" spans="1:32" ht="16.5" customHeight="1" thickBot="1" x14ac:dyDescent="0.3">
      <c r="A1" s="1"/>
      <c r="D1" s="3"/>
      <c r="E1" s="87"/>
      <c r="F1" s="112"/>
      <c r="G1" s="87"/>
      <c r="H1" s="127"/>
      <c r="I1" s="4"/>
      <c r="J1" s="4"/>
      <c r="K1" s="4"/>
      <c r="L1" s="4"/>
      <c r="M1" s="4"/>
      <c r="N1" s="147"/>
      <c r="O1" s="114"/>
      <c r="P1" s="114"/>
      <c r="Q1" s="5"/>
      <c r="R1" s="7"/>
      <c r="S1" s="7"/>
      <c r="T1" s="7"/>
      <c r="U1" s="4"/>
    </row>
    <row r="2" spans="1:32" ht="16.5" customHeight="1" thickBot="1" x14ac:dyDescent="0.35">
      <c r="A2" s="1"/>
      <c r="D2" s="66" t="s">
        <v>78</v>
      </c>
      <c r="E2" s="366" t="s">
        <v>162</v>
      </c>
      <c r="F2" s="9"/>
      <c r="G2" s="318"/>
      <c r="H2" s="148" t="s">
        <v>66</v>
      </c>
      <c r="I2" s="37"/>
      <c r="J2" s="37"/>
      <c r="K2" s="37"/>
      <c r="L2" s="37"/>
      <c r="M2" s="37"/>
      <c r="N2" s="37"/>
      <c r="O2" s="37"/>
      <c r="P2" s="365"/>
      <c r="Q2" s="367" t="s">
        <v>164</v>
      </c>
      <c r="R2" s="10"/>
      <c r="S2" s="10"/>
      <c r="T2" s="368" t="s">
        <v>81</v>
      </c>
      <c r="U2" s="63"/>
      <c r="V2" s="470" t="s">
        <v>0</v>
      </c>
      <c r="W2" s="471"/>
      <c r="Y2" s="41" t="s">
        <v>73</v>
      </c>
      <c r="AF2" s="275" t="s">
        <v>158</v>
      </c>
    </row>
    <row r="3" spans="1:32" ht="93.75" customHeight="1" thickBot="1" x14ac:dyDescent="0.3">
      <c r="A3" s="271" t="s">
        <v>76</v>
      </c>
      <c r="B3" s="419" t="s">
        <v>74</v>
      </c>
      <c r="C3" s="412" t="s">
        <v>1</v>
      </c>
      <c r="D3" s="397" t="s">
        <v>117</v>
      </c>
      <c r="E3" s="319" t="s">
        <v>82</v>
      </c>
      <c r="F3" s="338" t="s">
        <v>165</v>
      </c>
      <c r="G3" s="320" t="s">
        <v>166</v>
      </c>
      <c r="H3" s="303" t="s">
        <v>114</v>
      </c>
      <c r="I3" s="69" t="s">
        <v>154</v>
      </c>
      <c r="J3" s="69" t="s">
        <v>155</v>
      </c>
      <c r="K3" s="69" t="s">
        <v>156</v>
      </c>
      <c r="L3" s="69" t="s">
        <v>115</v>
      </c>
      <c r="M3" s="86" t="s">
        <v>107</v>
      </c>
      <c r="N3" s="109" t="s">
        <v>163</v>
      </c>
      <c r="O3" s="117" t="s">
        <v>125</v>
      </c>
      <c r="P3" s="436" t="s">
        <v>112</v>
      </c>
      <c r="Q3" s="355" t="s">
        <v>75</v>
      </c>
      <c r="R3" s="347" t="s">
        <v>163</v>
      </c>
      <c r="S3" s="106" t="s">
        <v>166</v>
      </c>
      <c r="T3" s="369" t="s">
        <v>111</v>
      </c>
      <c r="U3" s="61" t="s">
        <v>2</v>
      </c>
      <c r="V3" s="84" t="s">
        <v>110</v>
      </c>
      <c r="W3" s="61" t="s">
        <v>109</v>
      </c>
      <c r="Y3" s="65" t="s">
        <v>128</v>
      </c>
      <c r="Z3" s="443" t="s">
        <v>167</v>
      </c>
      <c r="AA3" s="456" t="s">
        <v>72</v>
      </c>
      <c r="AB3" s="119"/>
      <c r="AC3" s="145" t="s">
        <v>130</v>
      </c>
      <c r="AD3" s="409"/>
      <c r="AF3" s="225" t="s">
        <v>157</v>
      </c>
    </row>
    <row r="4" spans="1:32" ht="13.8" thickBot="1" x14ac:dyDescent="0.3">
      <c r="A4" s="272" t="s">
        <v>3</v>
      </c>
      <c r="B4" s="420"/>
      <c r="C4" s="389" t="s">
        <v>3</v>
      </c>
      <c r="D4" s="398" t="s">
        <v>3</v>
      </c>
      <c r="E4" s="321" t="s">
        <v>4</v>
      </c>
      <c r="F4" s="110" t="s">
        <v>5</v>
      </c>
      <c r="G4" s="322"/>
      <c r="H4" s="304" t="s">
        <v>4</v>
      </c>
      <c r="I4" s="107" t="s">
        <v>4</v>
      </c>
      <c r="J4" s="107" t="s">
        <v>4</v>
      </c>
      <c r="K4" s="107" t="s">
        <v>4</v>
      </c>
      <c r="L4" s="107" t="s">
        <v>4</v>
      </c>
      <c r="M4" s="108" t="s">
        <v>77</v>
      </c>
      <c r="N4" s="110" t="s">
        <v>5</v>
      </c>
      <c r="O4" s="11"/>
      <c r="P4" s="62"/>
      <c r="Q4" s="356" t="s">
        <v>4</v>
      </c>
      <c r="R4" s="346" t="s">
        <v>5</v>
      </c>
      <c r="S4" s="62"/>
      <c r="T4" s="370" t="s">
        <v>6</v>
      </c>
      <c r="U4" s="62"/>
      <c r="V4" s="11" t="s">
        <v>6</v>
      </c>
      <c r="W4" s="12"/>
      <c r="Y4" s="432"/>
      <c r="Z4" s="432"/>
      <c r="AA4" s="457"/>
    </row>
    <row r="5" spans="1:32" ht="27.6" x14ac:dyDescent="0.25">
      <c r="A5" s="154">
        <v>301</v>
      </c>
      <c r="B5" s="421">
        <v>3121</v>
      </c>
      <c r="C5" s="413">
        <v>1</v>
      </c>
      <c r="D5" s="173" t="s">
        <v>7</v>
      </c>
      <c r="E5" s="239">
        <v>3731.5800000000004</v>
      </c>
      <c r="F5" s="339">
        <v>0</v>
      </c>
      <c r="G5" s="323">
        <v>467.69000000000005</v>
      </c>
      <c r="H5" s="305"/>
      <c r="I5" s="210"/>
      <c r="J5" s="210"/>
      <c r="K5" s="209"/>
      <c r="L5" s="221">
        <v>0.65</v>
      </c>
      <c r="M5" s="211"/>
      <c r="N5" s="193"/>
      <c r="O5" s="221">
        <v>0.65</v>
      </c>
      <c r="P5" s="437"/>
      <c r="Q5" s="357">
        <f t="shared" ref="Q5:Q36" si="0">SUM(E5,H5:M5)</f>
        <v>3732.2300000000005</v>
      </c>
      <c r="R5" s="348">
        <f>SUM(N5,F5)</f>
        <v>0</v>
      </c>
      <c r="S5" s="371">
        <f t="shared" ref="S5:S36" si="1">G5+P5+O5</f>
        <v>468.34000000000003</v>
      </c>
      <c r="T5" s="294">
        <v>4</v>
      </c>
      <c r="U5" s="17"/>
      <c r="V5" s="48"/>
      <c r="W5" s="17"/>
      <c r="Y5" s="433">
        <f t="shared" ref="Y5:Y36" si="2">SUM(H5:M5)</f>
        <v>0.65</v>
      </c>
      <c r="Z5" s="444">
        <f>N5</f>
        <v>0</v>
      </c>
      <c r="AA5" s="458">
        <f t="shared" ref="AA5:AA36" si="3">O5+P5</f>
        <v>0.65</v>
      </c>
      <c r="AB5" s="453"/>
      <c r="AC5" s="4" t="str">
        <f t="shared" ref="AC5:AC36" si="4">IF(ABS(Y5)+ABS(AA5)+ABS(Z5)+ABS(U5)++ABS(W5)&gt;0,"A","")</f>
        <v>A</v>
      </c>
      <c r="AD5" s="4"/>
      <c r="AE5" s="18"/>
      <c r="AF5" s="279">
        <v>518.91</v>
      </c>
    </row>
    <row r="6" spans="1:32" ht="27" customHeight="1" x14ac:dyDescent="0.25">
      <c r="A6" s="155">
        <v>302</v>
      </c>
      <c r="B6" s="156">
        <v>3121</v>
      </c>
      <c r="C6" s="390">
        <v>1</v>
      </c>
      <c r="D6" s="174" t="s">
        <v>8</v>
      </c>
      <c r="E6" s="239">
        <v>5378.51</v>
      </c>
      <c r="F6" s="44">
        <v>0</v>
      </c>
      <c r="G6" s="324">
        <v>482.9</v>
      </c>
      <c r="H6" s="305"/>
      <c r="I6" s="210"/>
      <c r="J6" s="210"/>
      <c r="K6" s="209"/>
      <c r="L6" s="210"/>
      <c r="M6" s="211"/>
      <c r="N6" s="193"/>
      <c r="O6" s="226"/>
      <c r="P6" s="437"/>
      <c r="Q6" s="357">
        <f t="shared" si="0"/>
        <v>5378.51</v>
      </c>
      <c r="R6" s="348">
        <f t="shared" ref="R6:R69" si="5">SUM(N6,F6)</f>
        <v>0</v>
      </c>
      <c r="S6" s="45">
        <f t="shared" si="1"/>
        <v>482.9</v>
      </c>
      <c r="T6" s="294">
        <v>4</v>
      </c>
      <c r="U6" s="17"/>
      <c r="V6" s="48"/>
      <c r="W6" s="17"/>
      <c r="Y6" s="434">
        <f t="shared" si="2"/>
        <v>0</v>
      </c>
      <c r="Z6" s="445">
        <f t="shared" ref="Z6:Z69" si="6">N6</f>
        <v>0</v>
      </c>
      <c r="AA6" s="459">
        <f t="shared" si="3"/>
        <v>0</v>
      </c>
      <c r="AB6" s="453"/>
      <c r="AC6" s="4" t="str">
        <f t="shared" si="4"/>
        <v/>
      </c>
      <c r="AD6" s="4"/>
      <c r="AF6" s="201">
        <v>536.52</v>
      </c>
    </row>
    <row r="7" spans="1:32" ht="15" customHeight="1" x14ac:dyDescent="0.25">
      <c r="A7" s="155">
        <v>303</v>
      </c>
      <c r="B7" s="156">
        <v>3121</v>
      </c>
      <c r="C7" s="390">
        <v>1</v>
      </c>
      <c r="D7" s="174" t="s">
        <v>9</v>
      </c>
      <c r="E7" s="239">
        <v>1393.9299999999998</v>
      </c>
      <c r="F7" s="44">
        <v>0</v>
      </c>
      <c r="G7" s="324">
        <v>114.5</v>
      </c>
      <c r="H7" s="305"/>
      <c r="I7" s="210"/>
      <c r="J7" s="210"/>
      <c r="K7" s="209"/>
      <c r="L7" s="210"/>
      <c r="M7" s="211"/>
      <c r="N7" s="193"/>
      <c r="O7" s="226"/>
      <c r="P7" s="437"/>
      <c r="Q7" s="357">
        <f t="shared" si="0"/>
        <v>1393.9299999999998</v>
      </c>
      <c r="R7" s="348">
        <f t="shared" si="5"/>
        <v>0</v>
      </c>
      <c r="S7" s="45">
        <f t="shared" si="1"/>
        <v>114.5</v>
      </c>
      <c r="T7" s="294">
        <v>3</v>
      </c>
      <c r="U7" s="17"/>
      <c r="V7" s="46"/>
      <c r="W7" s="47"/>
      <c r="Y7" s="434">
        <f t="shared" si="2"/>
        <v>0</v>
      </c>
      <c r="Z7" s="445">
        <f t="shared" si="6"/>
        <v>0</v>
      </c>
      <c r="AA7" s="459">
        <f t="shared" si="3"/>
        <v>0</v>
      </c>
      <c r="AB7" s="453"/>
      <c r="AC7" s="4" t="str">
        <f t="shared" si="4"/>
        <v/>
      </c>
      <c r="AD7" s="4"/>
      <c r="AF7" s="201">
        <v>127.15</v>
      </c>
    </row>
    <row r="8" spans="1:32" ht="41.4" x14ac:dyDescent="0.25">
      <c r="A8" s="155">
        <v>312</v>
      </c>
      <c r="B8" s="422">
        <v>3122</v>
      </c>
      <c r="C8" s="414">
        <v>1</v>
      </c>
      <c r="D8" s="174" t="s">
        <v>141</v>
      </c>
      <c r="E8" s="239">
        <v>6568.51</v>
      </c>
      <c r="F8" s="44">
        <v>0</v>
      </c>
      <c r="G8" s="324">
        <v>1413.48</v>
      </c>
      <c r="H8" s="306"/>
      <c r="I8" s="210"/>
      <c r="J8" s="210"/>
      <c r="K8" s="209">
        <v>24</v>
      </c>
      <c r="L8" s="210"/>
      <c r="M8" s="211"/>
      <c r="N8" s="193"/>
      <c r="O8" s="226"/>
      <c r="P8" s="437"/>
      <c r="Q8" s="357">
        <f t="shared" si="0"/>
        <v>6592.51</v>
      </c>
      <c r="R8" s="348">
        <f t="shared" si="5"/>
        <v>0</v>
      </c>
      <c r="S8" s="45">
        <f t="shared" si="1"/>
        <v>1413.48</v>
      </c>
      <c r="T8" s="294">
        <v>4</v>
      </c>
      <c r="U8" s="17"/>
      <c r="V8" s="199">
        <v>440</v>
      </c>
      <c r="W8" s="150"/>
      <c r="Y8" s="434">
        <f t="shared" si="2"/>
        <v>24</v>
      </c>
      <c r="Z8" s="445">
        <f t="shared" si="6"/>
        <v>0</v>
      </c>
      <c r="AA8" s="460">
        <f t="shared" si="3"/>
        <v>0</v>
      </c>
      <c r="AB8" s="453"/>
      <c r="AC8" s="4" t="str">
        <f t="shared" si="4"/>
        <v>A</v>
      </c>
      <c r="AD8" s="4"/>
      <c r="AF8" s="201">
        <v>1570.56</v>
      </c>
    </row>
    <row r="9" spans="1:32" ht="27.6" x14ac:dyDescent="0.25">
      <c r="A9" s="155">
        <v>310</v>
      </c>
      <c r="B9" s="422">
        <v>3122</v>
      </c>
      <c r="C9" s="415">
        <v>1</v>
      </c>
      <c r="D9" s="174" t="s">
        <v>10</v>
      </c>
      <c r="E9" s="239">
        <v>1964.11</v>
      </c>
      <c r="F9" s="44">
        <v>0</v>
      </c>
      <c r="G9" s="324">
        <v>354.35</v>
      </c>
      <c r="H9" s="305">
        <v>85</v>
      </c>
      <c r="I9" s="210"/>
      <c r="J9" s="210"/>
      <c r="K9" s="209"/>
      <c r="L9" s="210">
        <v>2.2999999999999998</v>
      </c>
      <c r="M9" s="211"/>
      <c r="N9" s="193"/>
      <c r="O9" s="226">
        <v>2.2999999999999998</v>
      </c>
      <c r="P9" s="437"/>
      <c r="Q9" s="357">
        <f t="shared" si="0"/>
        <v>2051.41</v>
      </c>
      <c r="R9" s="348">
        <f t="shared" si="5"/>
        <v>0</v>
      </c>
      <c r="S9" s="45">
        <f t="shared" si="1"/>
        <v>356.65000000000003</v>
      </c>
      <c r="T9" s="294">
        <v>3</v>
      </c>
      <c r="U9" s="17"/>
      <c r="V9" s="199"/>
      <c r="W9" s="150"/>
      <c r="Y9" s="434">
        <f t="shared" si="2"/>
        <v>87.3</v>
      </c>
      <c r="Z9" s="445">
        <f t="shared" si="6"/>
        <v>0</v>
      </c>
      <c r="AA9" s="459">
        <f t="shared" si="3"/>
        <v>2.2999999999999998</v>
      </c>
      <c r="AB9" s="453"/>
      <c r="AC9" s="4" t="str">
        <f t="shared" si="4"/>
        <v>A</v>
      </c>
      <c r="AD9" s="4"/>
      <c r="AF9" s="201">
        <v>396.06</v>
      </c>
    </row>
    <row r="10" spans="1:32" ht="27.6" x14ac:dyDescent="0.25">
      <c r="A10" s="155">
        <v>307</v>
      </c>
      <c r="B10" s="157">
        <v>3122</v>
      </c>
      <c r="C10" s="390">
        <v>1</v>
      </c>
      <c r="D10" s="175" t="s">
        <v>11</v>
      </c>
      <c r="E10" s="240">
        <v>4479.1499999999996</v>
      </c>
      <c r="F10" s="44">
        <v>185</v>
      </c>
      <c r="G10" s="325">
        <v>752.90000000000009</v>
      </c>
      <c r="H10" s="305"/>
      <c r="I10" s="210"/>
      <c r="J10" s="210"/>
      <c r="K10" s="209"/>
      <c r="L10" s="210"/>
      <c r="M10" s="211"/>
      <c r="N10" s="194"/>
      <c r="O10" s="226"/>
      <c r="P10" s="437"/>
      <c r="Q10" s="357">
        <f t="shared" si="0"/>
        <v>4479.1499999999996</v>
      </c>
      <c r="R10" s="348">
        <f t="shared" si="5"/>
        <v>185</v>
      </c>
      <c r="S10" s="45">
        <f t="shared" si="1"/>
        <v>752.90000000000009</v>
      </c>
      <c r="T10" s="294">
        <v>4</v>
      </c>
      <c r="U10" s="17"/>
      <c r="V10" s="199"/>
      <c r="W10" s="150"/>
      <c r="Y10" s="434">
        <f t="shared" si="2"/>
        <v>0</v>
      </c>
      <c r="Z10" s="445">
        <f t="shared" si="6"/>
        <v>0</v>
      </c>
      <c r="AA10" s="459">
        <f t="shared" si="3"/>
        <v>0</v>
      </c>
      <c r="AB10" s="453"/>
      <c r="AC10" s="4" t="str">
        <f t="shared" si="4"/>
        <v/>
      </c>
      <c r="AD10" s="4"/>
      <c r="AF10" s="201">
        <v>827.08</v>
      </c>
    </row>
    <row r="11" spans="1:32" ht="41.4" x14ac:dyDescent="0.25">
      <c r="A11" s="155">
        <v>308</v>
      </c>
      <c r="B11" s="422">
        <v>3127</v>
      </c>
      <c r="C11" s="415">
        <v>1</v>
      </c>
      <c r="D11" s="175" t="s">
        <v>136</v>
      </c>
      <c r="E11" s="240">
        <v>14909.050000000001</v>
      </c>
      <c r="F11" s="44">
        <v>0</v>
      </c>
      <c r="G11" s="325">
        <v>1189.03</v>
      </c>
      <c r="H11" s="305"/>
      <c r="I11" s="210">
        <v>973.8</v>
      </c>
      <c r="J11" s="210">
        <v>181.8</v>
      </c>
      <c r="K11" s="209">
        <v>720</v>
      </c>
      <c r="L11" s="210"/>
      <c r="M11" s="211"/>
      <c r="N11" s="194"/>
      <c r="O11" s="226"/>
      <c r="P11" s="438"/>
      <c r="Q11" s="357">
        <f t="shared" si="0"/>
        <v>16784.650000000001</v>
      </c>
      <c r="R11" s="348">
        <f t="shared" si="5"/>
        <v>0</v>
      </c>
      <c r="S11" s="45">
        <f t="shared" si="1"/>
        <v>1189.03</v>
      </c>
      <c r="T11" s="294">
        <v>5</v>
      </c>
      <c r="U11" s="17"/>
      <c r="V11" s="199">
        <f>1445.9+W11</f>
        <v>2161.9</v>
      </c>
      <c r="W11" s="150">
        <v>716</v>
      </c>
      <c r="Y11" s="434">
        <f t="shared" si="2"/>
        <v>1875.6</v>
      </c>
      <c r="Z11" s="445">
        <f t="shared" si="6"/>
        <v>0</v>
      </c>
      <c r="AA11" s="459">
        <f t="shared" si="3"/>
        <v>0</v>
      </c>
      <c r="AB11" s="453"/>
      <c r="AC11" s="411" t="str">
        <f t="shared" si="4"/>
        <v>A</v>
      </c>
      <c r="AD11" s="4"/>
      <c r="AF11" s="201">
        <v>1319.26</v>
      </c>
    </row>
    <row r="12" spans="1:32" ht="27.6" x14ac:dyDescent="0.25">
      <c r="A12" s="155">
        <v>309</v>
      </c>
      <c r="B12" s="422">
        <v>3127</v>
      </c>
      <c r="C12" s="415">
        <v>1</v>
      </c>
      <c r="D12" s="175" t="s">
        <v>12</v>
      </c>
      <c r="E12" s="240">
        <v>8009.3099999999995</v>
      </c>
      <c r="F12" s="44">
        <v>0</v>
      </c>
      <c r="G12" s="325">
        <v>1385.28</v>
      </c>
      <c r="H12" s="305"/>
      <c r="I12" s="210"/>
      <c r="J12" s="210">
        <v>-62.3</v>
      </c>
      <c r="K12" s="209">
        <v>309</v>
      </c>
      <c r="L12" s="210"/>
      <c r="M12" s="211"/>
      <c r="N12" s="193">
        <v>80</v>
      </c>
      <c r="O12" s="226"/>
      <c r="P12" s="437"/>
      <c r="Q12" s="357">
        <f t="shared" si="0"/>
        <v>8256.0099999999984</v>
      </c>
      <c r="R12" s="348">
        <f t="shared" si="5"/>
        <v>80</v>
      </c>
      <c r="S12" s="45">
        <f t="shared" si="1"/>
        <v>1385.28</v>
      </c>
      <c r="T12" s="294">
        <v>8</v>
      </c>
      <c r="U12" s="17"/>
      <c r="V12" s="199">
        <f>367.8+W12</f>
        <v>523.4</v>
      </c>
      <c r="W12" s="150">
        <v>155.6</v>
      </c>
      <c r="Y12" s="434">
        <f t="shared" si="2"/>
        <v>246.7</v>
      </c>
      <c r="Z12" s="445">
        <f t="shared" si="6"/>
        <v>80</v>
      </c>
      <c r="AA12" s="459">
        <f t="shared" si="3"/>
        <v>0</v>
      </c>
      <c r="AB12" s="453"/>
      <c r="AC12" s="4" t="str">
        <f t="shared" si="4"/>
        <v>A</v>
      </c>
      <c r="AD12" s="4"/>
      <c r="AF12" s="201">
        <v>1539.2</v>
      </c>
    </row>
    <row r="13" spans="1:32" ht="41.4" x14ac:dyDescent="0.25">
      <c r="A13" s="158">
        <v>317</v>
      </c>
      <c r="B13" s="156">
        <v>3127</v>
      </c>
      <c r="C13" s="390">
        <v>1</v>
      </c>
      <c r="D13" s="175" t="s">
        <v>13</v>
      </c>
      <c r="E13" s="240">
        <v>6969.5199999999995</v>
      </c>
      <c r="F13" s="44">
        <v>0</v>
      </c>
      <c r="G13" s="325">
        <v>1165.45</v>
      </c>
      <c r="H13" s="305"/>
      <c r="I13" s="210"/>
      <c r="J13" s="210"/>
      <c r="K13" s="209"/>
      <c r="L13" s="210"/>
      <c r="M13" s="211"/>
      <c r="N13" s="193"/>
      <c r="O13" s="226"/>
      <c r="P13" s="437"/>
      <c r="Q13" s="357">
        <f t="shared" si="0"/>
        <v>6969.5199999999995</v>
      </c>
      <c r="R13" s="348">
        <f t="shared" si="5"/>
        <v>0</v>
      </c>
      <c r="S13" s="45">
        <f t="shared" si="1"/>
        <v>1165.45</v>
      </c>
      <c r="T13" s="294">
        <v>4</v>
      </c>
      <c r="U13" s="17"/>
      <c r="V13" s="199"/>
      <c r="W13" s="150"/>
      <c r="Y13" s="434">
        <f t="shared" si="2"/>
        <v>0</v>
      </c>
      <c r="Z13" s="445">
        <f t="shared" si="6"/>
        <v>0</v>
      </c>
      <c r="AA13" s="459">
        <f t="shared" si="3"/>
        <v>0</v>
      </c>
      <c r="AB13" s="453"/>
      <c r="AC13" s="4" t="str">
        <f t="shared" si="4"/>
        <v/>
      </c>
      <c r="AD13" s="4"/>
      <c r="AF13" s="201">
        <v>1294.9099999999999</v>
      </c>
    </row>
    <row r="14" spans="1:32" ht="27.6" x14ac:dyDescent="0.25">
      <c r="A14" s="158">
        <v>305</v>
      </c>
      <c r="B14" s="423">
        <v>3122</v>
      </c>
      <c r="C14" s="415">
        <v>1</v>
      </c>
      <c r="D14" s="175" t="s">
        <v>142</v>
      </c>
      <c r="E14" s="240">
        <v>5373.9800000000005</v>
      </c>
      <c r="F14" s="44">
        <v>231.70000000000002</v>
      </c>
      <c r="G14" s="325">
        <v>1125.92</v>
      </c>
      <c r="H14" s="307"/>
      <c r="I14" s="212"/>
      <c r="J14" s="212"/>
      <c r="K14" s="209">
        <v>625</v>
      </c>
      <c r="L14" s="212"/>
      <c r="M14" s="213"/>
      <c r="N14" s="153"/>
      <c r="O14" s="226"/>
      <c r="P14" s="437"/>
      <c r="Q14" s="357">
        <f t="shared" si="0"/>
        <v>5998.9800000000005</v>
      </c>
      <c r="R14" s="348">
        <f t="shared" si="5"/>
        <v>231.70000000000002</v>
      </c>
      <c r="S14" s="45">
        <f t="shared" si="1"/>
        <v>1125.92</v>
      </c>
      <c r="T14" s="294">
        <v>4</v>
      </c>
      <c r="U14" s="17"/>
      <c r="V14" s="199">
        <v>18</v>
      </c>
      <c r="W14" s="150"/>
      <c r="Y14" s="434">
        <f t="shared" si="2"/>
        <v>625</v>
      </c>
      <c r="Z14" s="445">
        <f t="shared" si="6"/>
        <v>0</v>
      </c>
      <c r="AA14" s="459">
        <f t="shared" si="3"/>
        <v>0</v>
      </c>
      <c r="AB14" s="453"/>
      <c r="AC14" s="4" t="str">
        <f t="shared" si="4"/>
        <v>A</v>
      </c>
      <c r="AD14" s="4"/>
      <c r="AF14" s="201">
        <v>1251.02</v>
      </c>
    </row>
    <row r="15" spans="1:32" ht="39.75" customHeight="1" x14ac:dyDescent="0.25">
      <c r="A15" s="155">
        <v>314</v>
      </c>
      <c r="B15" s="157">
        <v>3122</v>
      </c>
      <c r="C15" s="390">
        <v>1</v>
      </c>
      <c r="D15" s="175" t="s">
        <v>14</v>
      </c>
      <c r="E15" s="240">
        <v>6378.88</v>
      </c>
      <c r="F15" s="44">
        <v>0</v>
      </c>
      <c r="G15" s="325">
        <v>680.8</v>
      </c>
      <c r="H15" s="307"/>
      <c r="I15" s="212"/>
      <c r="J15" s="212"/>
      <c r="K15" s="209"/>
      <c r="L15" s="212"/>
      <c r="M15" s="213"/>
      <c r="N15" s="193"/>
      <c r="O15" s="226"/>
      <c r="P15" s="437"/>
      <c r="Q15" s="357">
        <f t="shared" si="0"/>
        <v>6378.88</v>
      </c>
      <c r="R15" s="348">
        <f t="shared" si="5"/>
        <v>0</v>
      </c>
      <c r="S15" s="45">
        <f t="shared" si="1"/>
        <v>680.8</v>
      </c>
      <c r="T15" s="294">
        <v>4</v>
      </c>
      <c r="U15" s="17"/>
      <c r="V15" s="199"/>
      <c r="W15" s="150"/>
      <c r="Y15" s="434">
        <f t="shared" si="2"/>
        <v>0</v>
      </c>
      <c r="Z15" s="445">
        <f t="shared" si="6"/>
        <v>0</v>
      </c>
      <c r="AA15" s="459">
        <f t="shared" si="3"/>
        <v>0</v>
      </c>
      <c r="AB15" s="453"/>
      <c r="AC15" s="4" t="str">
        <f t="shared" si="4"/>
        <v/>
      </c>
      <c r="AD15" s="4"/>
      <c r="AF15" s="201">
        <v>756.39</v>
      </c>
    </row>
    <row r="16" spans="1:32" ht="27.6" x14ac:dyDescent="0.25">
      <c r="A16" s="155">
        <v>445</v>
      </c>
      <c r="B16" s="422">
        <v>3127</v>
      </c>
      <c r="C16" s="415">
        <v>1</v>
      </c>
      <c r="D16" s="175" t="s">
        <v>65</v>
      </c>
      <c r="E16" s="240">
        <v>9398.5399999999991</v>
      </c>
      <c r="F16" s="340">
        <v>379.25</v>
      </c>
      <c r="G16" s="325">
        <v>1110.3500000000001</v>
      </c>
      <c r="H16" s="307"/>
      <c r="I16" s="212">
        <v>504.7</v>
      </c>
      <c r="J16" s="212">
        <v>56.6</v>
      </c>
      <c r="K16" s="209">
        <v>420</v>
      </c>
      <c r="L16" s="212"/>
      <c r="M16" s="213"/>
      <c r="N16" s="193"/>
      <c r="O16" s="226"/>
      <c r="P16" s="437"/>
      <c r="Q16" s="357">
        <f t="shared" si="0"/>
        <v>10379.84</v>
      </c>
      <c r="R16" s="348">
        <f t="shared" si="5"/>
        <v>379.25</v>
      </c>
      <c r="S16" s="45">
        <f t="shared" si="1"/>
        <v>1110.3500000000001</v>
      </c>
      <c r="T16" s="294">
        <v>4</v>
      </c>
      <c r="U16" s="17"/>
      <c r="V16" s="199">
        <f>709.5+W16</f>
        <v>1080.5999999999999</v>
      </c>
      <c r="W16" s="150">
        <v>371.1</v>
      </c>
      <c r="Y16" s="434">
        <f t="shared" si="2"/>
        <v>981.3</v>
      </c>
      <c r="Z16" s="445">
        <f t="shared" si="6"/>
        <v>0</v>
      </c>
      <c r="AA16" s="459">
        <f t="shared" si="3"/>
        <v>0</v>
      </c>
      <c r="AB16" s="453"/>
      <c r="AC16" s="4" t="str">
        <f t="shared" si="4"/>
        <v>A</v>
      </c>
      <c r="AD16" s="4"/>
      <c r="AF16" s="201">
        <v>1233.72</v>
      </c>
    </row>
    <row r="17" spans="1:32" ht="27.6" x14ac:dyDescent="0.25">
      <c r="A17" s="155">
        <v>318</v>
      </c>
      <c r="B17" s="422">
        <v>3127</v>
      </c>
      <c r="C17" s="415">
        <v>1</v>
      </c>
      <c r="D17" s="175" t="s">
        <v>67</v>
      </c>
      <c r="E17" s="240">
        <v>7964.87</v>
      </c>
      <c r="F17" s="44">
        <v>0</v>
      </c>
      <c r="G17" s="325">
        <v>555.29999999999995</v>
      </c>
      <c r="H17" s="307"/>
      <c r="I17" s="212"/>
      <c r="J17" s="212">
        <v>3.7</v>
      </c>
      <c r="K17" s="209"/>
      <c r="L17" s="212"/>
      <c r="M17" s="213"/>
      <c r="N17" s="193"/>
      <c r="O17" s="226"/>
      <c r="P17" s="437"/>
      <c r="Q17" s="357">
        <f t="shared" si="0"/>
        <v>7968.57</v>
      </c>
      <c r="R17" s="348">
        <f t="shared" si="5"/>
        <v>0</v>
      </c>
      <c r="S17" s="45">
        <f t="shared" si="1"/>
        <v>555.29999999999995</v>
      </c>
      <c r="T17" s="294">
        <v>3</v>
      </c>
      <c r="U17" s="17"/>
      <c r="V17" s="199"/>
      <c r="W17" s="150"/>
      <c r="Y17" s="434">
        <f t="shared" si="2"/>
        <v>3.7</v>
      </c>
      <c r="Z17" s="445">
        <f t="shared" si="6"/>
        <v>0</v>
      </c>
      <c r="AA17" s="459">
        <f t="shared" si="3"/>
        <v>0</v>
      </c>
      <c r="AB17" s="453"/>
      <c r="AC17" s="4" t="str">
        <f t="shared" si="4"/>
        <v>A</v>
      </c>
      <c r="AD17" s="4"/>
      <c r="AF17" s="201">
        <v>616.91</v>
      </c>
    </row>
    <row r="18" spans="1:32" ht="27.6" x14ac:dyDescent="0.25">
      <c r="A18" s="155">
        <v>446</v>
      </c>
      <c r="B18" s="156">
        <v>3127</v>
      </c>
      <c r="C18" s="390">
        <v>1</v>
      </c>
      <c r="D18" s="175" t="s">
        <v>15</v>
      </c>
      <c r="E18" s="240">
        <v>1984.77</v>
      </c>
      <c r="F18" s="44">
        <v>0</v>
      </c>
      <c r="G18" s="325">
        <v>258.02000000000004</v>
      </c>
      <c r="H18" s="307"/>
      <c r="I18" s="212"/>
      <c r="J18" s="212"/>
      <c r="K18" s="209"/>
      <c r="L18" s="212"/>
      <c r="M18" s="213"/>
      <c r="N18" s="193"/>
      <c r="O18" s="226"/>
      <c r="P18" s="437"/>
      <c r="Q18" s="357">
        <f t="shared" si="0"/>
        <v>1984.77</v>
      </c>
      <c r="R18" s="348">
        <f t="shared" si="5"/>
        <v>0</v>
      </c>
      <c r="S18" s="45">
        <f t="shared" si="1"/>
        <v>258.02000000000004</v>
      </c>
      <c r="T18" s="294">
        <v>3</v>
      </c>
      <c r="U18" s="17"/>
      <c r="V18" s="199"/>
      <c r="W18" s="150"/>
      <c r="Y18" s="434">
        <f t="shared" si="2"/>
        <v>0</v>
      </c>
      <c r="Z18" s="445">
        <f t="shared" si="6"/>
        <v>0</v>
      </c>
      <c r="AA18" s="459">
        <f t="shared" si="3"/>
        <v>0</v>
      </c>
      <c r="AB18" s="453"/>
      <c r="AC18" s="4" t="str">
        <f t="shared" si="4"/>
        <v/>
      </c>
      <c r="AD18" s="4"/>
      <c r="AF18" s="201">
        <v>286.99</v>
      </c>
    </row>
    <row r="19" spans="1:32" ht="26.25" customHeight="1" x14ac:dyDescent="0.25">
      <c r="A19" s="155">
        <v>319</v>
      </c>
      <c r="B19" s="423">
        <v>3124</v>
      </c>
      <c r="C19" s="415">
        <v>1</v>
      </c>
      <c r="D19" s="175" t="s">
        <v>143</v>
      </c>
      <c r="E19" s="240">
        <v>6088.58</v>
      </c>
      <c r="F19" s="44">
        <v>0</v>
      </c>
      <c r="G19" s="325">
        <v>1383.6</v>
      </c>
      <c r="H19" s="308">
        <v>89</v>
      </c>
      <c r="I19" s="212">
        <v>82.3</v>
      </c>
      <c r="J19" s="210">
        <v>6.2</v>
      </c>
      <c r="K19" s="209"/>
      <c r="L19" s="212"/>
      <c r="M19" s="213"/>
      <c r="N19" s="193"/>
      <c r="O19" s="226"/>
      <c r="P19" s="437"/>
      <c r="Q19" s="357">
        <f t="shared" si="0"/>
        <v>6266.08</v>
      </c>
      <c r="R19" s="348">
        <f t="shared" si="5"/>
        <v>0</v>
      </c>
      <c r="S19" s="45">
        <f t="shared" si="1"/>
        <v>1383.6</v>
      </c>
      <c r="T19" s="294">
        <v>4</v>
      </c>
      <c r="U19" s="17"/>
      <c r="V19" s="199">
        <f>89.4+W19</f>
        <v>149.9</v>
      </c>
      <c r="W19" s="150">
        <v>60.5</v>
      </c>
      <c r="Y19" s="434">
        <f t="shared" si="2"/>
        <v>177.5</v>
      </c>
      <c r="Z19" s="445">
        <f t="shared" si="6"/>
        <v>0</v>
      </c>
      <c r="AA19" s="459">
        <f t="shared" si="3"/>
        <v>0</v>
      </c>
      <c r="AB19" s="453"/>
      <c r="AC19" s="4" t="str">
        <f t="shared" si="4"/>
        <v>A</v>
      </c>
      <c r="AD19" s="4"/>
      <c r="AF19" s="201">
        <v>1537.3600000000001</v>
      </c>
    </row>
    <row r="20" spans="1:32" ht="27.6" x14ac:dyDescent="0.25">
      <c r="A20" s="155">
        <v>320</v>
      </c>
      <c r="B20" s="423">
        <v>3114</v>
      </c>
      <c r="C20" s="415">
        <v>1</v>
      </c>
      <c r="D20" s="175" t="s">
        <v>68</v>
      </c>
      <c r="E20" s="240">
        <v>4719.22</v>
      </c>
      <c r="F20" s="44">
        <v>0</v>
      </c>
      <c r="G20" s="325">
        <v>573.62</v>
      </c>
      <c r="H20" s="307">
        <v>89</v>
      </c>
      <c r="I20" s="212"/>
      <c r="J20" s="212"/>
      <c r="K20" s="209"/>
      <c r="L20" s="212"/>
      <c r="M20" s="213"/>
      <c r="N20" s="193"/>
      <c r="O20" s="226"/>
      <c r="P20" s="437"/>
      <c r="Q20" s="357">
        <f t="shared" si="0"/>
        <v>4808.22</v>
      </c>
      <c r="R20" s="348">
        <f t="shared" si="5"/>
        <v>0</v>
      </c>
      <c r="S20" s="45">
        <f t="shared" si="1"/>
        <v>573.62</v>
      </c>
      <c r="T20" s="294">
        <v>2</v>
      </c>
      <c r="U20" s="17"/>
      <c r="V20" s="199"/>
      <c r="W20" s="150"/>
      <c r="Y20" s="434">
        <f t="shared" si="2"/>
        <v>89</v>
      </c>
      <c r="Z20" s="445">
        <f t="shared" si="6"/>
        <v>0</v>
      </c>
      <c r="AA20" s="459">
        <f t="shared" si="3"/>
        <v>0</v>
      </c>
      <c r="AB20" s="453"/>
      <c r="AC20" s="4" t="str">
        <f t="shared" si="4"/>
        <v>A</v>
      </c>
      <c r="AD20" s="4"/>
      <c r="AF20" s="201">
        <v>637.4</v>
      </c>
    </row>
    <row r="21" spans="1:32" ht="41.4" x14ac:dyDescent="0.25">
      <c r="A21" s="155">
        <v>321</v>
      </c>
      <c r="B21" s="157">
        <v>3114</v>
      </c>
      <c r="C21" s="390">
        <v>1</v>
      </c>
      <c r="D21" s="175" t="s">
        <v>149</v>
      </c>
      <c r="E21" s="240">
        <v>7752.63</v>
      </c>
      <c r="F21" s="44">
        <v>0</v>
      </c>
      <c r="G21" s="325">
        <v>864.81999999999994</v>
      </c>
      <c r="H21" s="307"/>
      <c r="I21" s="212"/>
      <c r="J21" s="212"/>
      <c r="K21" s="209"/>
      <c r="L21" s="212"/>
      <c r="M21" s="213"/>
      <c r="N21" s="193"/>
      <c r="O21" s="226"/>
      <c r="P21" s="437"/>
      <c r="Q21" s="357">
        <f t="shared" si="0"/>
        <v>7752.63</v>
      </c>
      <c r="R21" s="348">
        <f t="shared" si="5"/>
        <v>0</v>
      </c>
      <c r="S21" s="45">
        <f t="shared" si="1"/>
        <v>864.81999999999994</v>
      </c>
      <c r="T21" s="294">
        <v>3</v>
      </c>
      <c r="U21" s="17"/>
      <c r="V21" s="199"/>
      <c r="W21" s="150"/>
      <c r="Y21" s="434">
        <f t="shared" si="2"/>
        <v>0</v>
      </c>
      <c r="Z21" s="445">
        <f t="shared" si="6"/>
        <v>0</v>
      </c>
      <c r="AA21" s="459">
        <f t="shared" si="3"/>
        <v>0</v>
      </c>
      <c r="AB21" s="453"/>
      <c r="AC21" s="4" t="str">
        <f t="shared" si="4"/>
        <v/>
      </c>
      <c r="AD21" s="4"/>
      <c r="AF21" s="201">
        <v>960.86</v>
      </c>
    </row>
    <row r="22" spans="1:32" ht="27.6" x14ac:dyDescent="0.25">
      <c r="A22" s="155">
        <v>327</v>
      </c>
      <c r="B22" s="423">
        <v>3114</v>
      </c>
      <c r="C22" s="415">
        <v>1</v>
      </c>
      <c r="D22" s="175" t="s">
        <v>16</v>
      </c>
      <c r="E22" s="240">
        <v>367.78</v>
      </c>
      <c r="F22" s="44">
        <v>0</v>
      </c>
      <c r="G22" s="325">
        <v>0.7</v>
      </c>
      <c r="H22" s="305"/>
      <c r="I22" s="210"/>
      <c r="J22" s="210"/>
      <c r="K22" s="209"/>
      <c r="L22" s="210"/>
      <c r="M22" s="211"/>
      <c r="N22" s="193"/>
      <c r="O22" s="226"/>
      <c r="P22" s="437"/>
      <c r="Q22" s="357">
        <f t="shared" si="0"/>
        <v>367.78</v>
      </c>
      <c r="R22" s="348">
        <f t="shared" si="5"/>
        <v>0</v>
      </c>
      <c r="S22" s="45">
        <f t="shared" si="1"/>
        <v>0.7</v>
      </c>
      <c r="T22" s="294">
        <f>1+2.5</f>
        <v>3.5</v>
      </c>
      <c r="U22" s="17">
        <v>2.2999999999999998</v>
      </c>
      <c r="V22" s="199"/>
      <c r="W22" s="150"/>
      <c r="Y22" s="434">
        <f t="shared" si="2"/>
        <v>0</v>
      </c>
      <c r="Z22" s="445">
        <f t="shared" si="6"/>
        <v>0</v>
      </c>
      <c r="AA22" s="459">
        <f t="shared" si="3"/>
        <v>0</v>
      </c>
      <c r="AB22" s="453"/>
      <c r="AC22" s="4" t="str">
        <f t="shared" si="4"/>
        <v>A</v>
      </c>
      <c r="AD22" s="4"/>
      <c r="AF22" s="201">
        <v>0.84</v>
      </c>
    </row>
    <row r="23" spans="1:32" ht="27" customHeight="1" x14ac:dyDescent="0.25">
      <c r="A23" s="155">
        <v>325</v>
      </c>
      <c r="B23" s="157">
        <v>3114</v>
      </c>
      <c r="C23" s="390">
        <v>1</v>
      </c>
      <c r="D23" s="175" t="s">
        <v>17</v>
      </c>
      <c r="E23" s="240">
        <v>1239.79</v>
      </c>
      <c r="F23" s="44">
        <v>0</v>
      </c>
      <c r="G23" s="325">
        <v>4.8</v>
      </c>
      <c r="H23" s="305"/>
      <c r="I23" s="210"/>
      <c r="J23" s="210"/>
      <c r="K23" s="209"/>
      <c r="L23" s="210"/>
      <c r="M23" s="211"/>
      <c r="N23" s="193"/>
      <c r="O23" s="226"/>
      <c r="P23" s="437"/>
      <c r="Q23" s="357">
        <f t="shared" si="0"/>
        <v>1239.79</v>
      </c>
      <c r="R23" s="348">
        <f t="shared" si="5"/>
        <v>0</v>
      </c>
      <c r="S23" s="45">
        <f t="shared" si="1"/>
        <v>4.8</v>
      </c>
      <c r="T23" s="294">
        <v>1</v>
      </c>
      <c r="U23" s="17"/>
      <c r="V23" s="199"/>
      <c r="W23" s="150"/>
      <c r="Y23" s="434">
        <f t="shared" si="2"/>
        <v>0</v>
      </c>
      <c r="Z23" s="445">
        <f t="shared" si="6"/>
        <v>0</v>
      </c>
      <c r="AA23" s="459">
        <f t="shared" si="3"/>
        <v>0</v>
      </c>
      <c r="AB23" s="453"/>
      <c r="AC23" s="4" t="str">
        <f t="shared" si="4"/>
        <v/>
      </c>
      <c r="AD23" s="4"/>
      <c r="AF23" s="201">
        <v>5.33</v>
      </c>
    </row>
    <row r="24" spans="1:32" ht="41.4" x14ac:dyDescent="0.25">
      <c r="A24" s="155">
        <v>455</v>
      </c>
      <c r="B24" s="157">
        <v>3146</v>
      </c>
      <c r="C24" s="390">
        <v>1</v>
      </c>
      <c r="D24" s="175" t="s">
        <v>152</v>
      </c>
      <c r="E24" s="240">
        <v>5517.1</v>
      </c>
      <c r="F24" s="44">
        <v>0</v>
      </c>
      <c r="G24" s="325">
        <v>195.44</v>
      </c>
      <c r="H24" s="309"/>
      <c r="I24" s="210"/>
      <c r="J24" s="210"/>
      <c r="K24" s="209"/>
      <c r="L24" s="210"/>
      <c r="M24" s="211"/>
      <c r="N24" s="193"/>
      <c r="O24" s="226"/>
      <c r="P24" s="437"/>
      <c r="Q24" s="357">
        <f t="shared" si="0"/>
        <v>5517.1</v>
      </c>
      <c r="R24" s="348">
        <f t="shared" si="5"/>
        <v>0</v>
      </c>
      <c r="S24" s="45">
        <f t="shared" si="1"/>
        <v>195.44</v>
      </c>
      <c r="T24" s="294">
        <v>5</v>
      </c>
      <c r="U24" s="17"/>
      <c r="V24" s="199"/>
      <c r="W24" s="150"/>
      <c r="Y24" s="434">
        <f t="shared" si="2"/>
        <v>0</v>
      </c>
      <c r="Z24" s="445">
        <f t="shared" si="6"/>
        <v>0</v>
      </c>
      <c r="AA24" s="459">
        <f t="shared" si="3"/>
        <v>0</v>
      </c>
      <c r="AB24" s="453"/>
      <c r="AC24" s="4" t="str">
        <f t="shared" si="4"/>
        <v/>
      </c>
      <c r="AD24" s="4"/>
      <c r="AF24" s="201">
        <v>217.1</v>
      </c>
    </row>
    <row r="25" spans="1:32" ht="27.75" customHeight="1" x14ac:dyDescent="0.25">
      <c r="A25" s="155">
        <v>322</v>
      </c>
      <c r="B25" s="156">
        <v>3133</v>
      </c>
      <c r="C25" s="390">
        <v>1</v>
      </c>
      <c r="D25" s="175" t="s">
        <v>18</v>
      </c>
      <c r="E25" s="240">
        <v>3388.48</v>
      </c>
      <c r="F25" s="44">
        <v>0</v>
      </c>
      <c r="G25" s="325">
        <v>120.99</v>
      </c>
      <c r="H25" s="305"/>
      <c r="I25" s="210"/>
      <c r="J25" s="210"/>
      <c r="K25" s="209"/>
      <c r="L25" s="210"/>
      <c r="M25" s="211"/>
      <c r="N25" s="193"/>
      <c r="O25" s="226"/>
      <c r="P25" s="437"/>
      <c r="Q25" s="357">
        <f t="shared" si="0"/>
        <v>3388.48</v>
      </c>
      <c r="R25" s="348">
        <f t="shared" si="5"/>
        <v>0</v>
      </c>
      <c r="S25" s="45">
        <f t="shared" si="1"/>
        <v>120.99</v>
      </c>
      <c r="T25" s="294">
        <v>2</v>
      </c>
      <c r="U25" s="17"/>
      <c r="V25" s="199"/>
      <c r="W25" s="150"/>
      <c r="Y25" s="434">
        <f t="shared" si="2"/>
        <v>0</v>
      </c>
      <c r="Z25" s="445">
        <f t="shared" si="6"/>
        <v>0</v>
      </c>
      <c r="AA25" s="459">
        <f t="shared" si="3"/>
        <v>0</v>
      </c>
      <c r="AB25" s="453"/>
      <c r="AC25" s="4" t="str">
        <f t="shared" si="4"/>
        <v/>
      </c>
      <c r="AD25" s="4"/>
      <c r="AF25" s="201">
        <v>133.97999999999999</v>
      </c>
    </row>
    <row r="26" spans="1:32" ht="27.6" x14ac:dyDescent="0.25">
      <c r="A26" s="155">
        <v>332</v>
      </c>
      <c r="B26" s="423">
        <v>3147</v>
      </c>
      <c r="C26" s="415">
        <v>1</v>
      </c>
      <c r="D26" s="176" t="s">
        <v>19</v>
      </c>
      <c r="E26" s="240">
        <v>4141.8099999999995</v>
      </c>
      <c r="F26" s="44">
        <v>260</v>
      </c>
      <c r="G26" s="325">
        <v>1239.49</v>
      </c>
      <c r="H26" s="305"/>
      <c r="I26" s="210">
        <v>211.6</v>
      </c>
      <c r="J26" s="210"/>
      <c r="K26" s="209"/>
      <c r="L26" s="210"/>
      <c r="M26" s="211"/>
      <c r="N26" s="194"/>
      <c r="O26" s="226"/>
      <c r="P26" s="437"/>
      <c r="Q26" s="357">
        <f t="shared" si="0"/>
        <v>4353.41</v>
      </c>
      <c r="R26" s="348">
        <f t="shared" si="5"/>
        <v>260</v>
      </c>
      <c r="S26" s="45">
        <f t="shared" si="1"/>
        <v>1239.49</v>
      </c>
      <c r="T26" s="294">
        <v>2</v>
      </c>
      <c r="U26" s="17"/>
      <c r="V26" s="199"/>
      <c r="W26" s="150"/>
      <c r="Y26" s="434">
        <f t="shared" si="2"/>
        <v>211.6</v>
      </c>
      <c r="Z26" s="445">
        <f t="shared" si="6"/>
        <v>0</v>
      </c>
      <c r="AA26" s="459">
        <f t="shared" si="3"/>
        <v>0</v>
      </c>
      <c r="AB26" s="453"/>
      <c r="AC26" s="4" t="str">
        <f t="shared" si="4"/>
        <v>A</v>
      </c>
      <c r="AD26" s="4"/>
      <c r="AF26" s="201">
        <v>1377.21</v>
      </c>
    </row>
    <row r="27" spans="1:32" ht="14.25" customHeight="1" x14ac:dyDescent="0.25">
      <c r="A27" s="155">
        <v>335</v>
      </c>
      <c r="B27" s="156">
        <v>3141</v>
      </c>
      <c r="C27" s="390">
        <v>1</v>
      </c>
      <c r="D27" s="177" t="s">
        <v>20</v>
      </c>
      <c r="E27" s="240">
        <v>2548.2199999999998</v>
      </c>
      <c r="F27" s="44">
        <v>0</v>
      </c>
      <c r="G27" s="325">
        <v>705.12</v>
      </c>
      <c r="H27" s="305"/>
      <c r="I27" s="210"/>
      <c r="J27" s="210"/>
      <c r="K27" s="209"/>
      <c r="L27" s="210"/>
      <c r="M27" s="211"/>
      <c r="N27" s="193"/>
      <c r="O27" s="226"/>
      <c r="P27" s="437"/>
      <c r="Q27" s="357">
        <f t="shared" si="0"/>
        <v>2548.2199999999998</v>
      </c>
      <c r="R27" s="348">
        <f t="shared" si="5"/>
        <v>0</v>
      </c>
      <c r="S27" s="45">
        <f t="shared" si="1"/>
        <v>705.12</v>
      </c>
      <c r="T27" s="294">
        <v>1</v>
      </c>
      <c r="U27" s="17"/>
      <c r="V27" s="46"/>
      <c r="W27" s="47"/>
      <c r="Y27" s="434">
        <f t="shared" si="2"/>
        <v>0</v>
      </c>
      <c r="Z27" s="445">
        <f t="shared" si="6"/>
        <v>0</v>
      </c>
      <c r="AA27" s="459">
        <f t="shared" si="3"/>
        <v>0</v>
      </c>
      <c r="AB27" s="453"/>
      <c r="AC27" s="4" t="str">
        <f t="shared" si="4"/>
        <v/>
      </c>
      <c r="AD27" s="4"/>
      <c r="AF27" s="201">
        <v>778.22</v>
      </c>
    </row>
    <row r="28" spans="1:32" ht="28.5" customHeight="1" x14ac:dyDescent="0.25">
      <c r="A28" s="280">
        <v>453</v>
      </c>
      <c r="B28" s="424">
        <v>3119</v>
      </c>
      <c r="C28" s="416">
        <v>1</v>
      </c>
      <c r="D28" s="281" t="s">
        <v>21</v>
      </c>
      <c r="E28" s="240">
        <v>660</v>
      </c>
      <c r="F28" s="44">
        <v>0</v>
      </c>
      <c r="G28" s="325">
        <v>0</v>
      </c>
      <c r="H28" s="310">
        <v>-70.63</v>
      </c>
      <c r="I28" s="210"/>
      <c r="J28" s="210"/>
      <c r="K28" s="209"/>
      <c r="L28" s="210"/>
      <c r="M28" s="211"/>
      <c r="N28" s="193"/>
      <c r="O28" s="226"/>
      <c r="P28" s="437"/>
      <c r="Q28" s="358">
        <f t="shared" si="0"/>
        <v>589.37</v>
      </c>
      <c r="R28" s="348">
        <f t="shared" si="5"/>
        <v>0</v>
      </c>
      <c r="S28" s="45">
        <f t="shared" si="1"/>
        <v>0</v>
      </c>
      <c r="T28" s="294">
        <v>1</v>
      </c>
      <c r="U28" s="17"/>
      <c r="V28" s="46">
        <v>228.8</v>
      </c>
      <c r="W28" s="47"/>
      <c r="X28" s="19"/>
      <c r="Y28" s="434">
        <f t="shared" si="2"/>
        <v>-70.63</v>
      </c>
      <c r="Z28" s="445">
        <f t="shared" si="6"/>
        <v>0</v>
      </c>
      <c r="AA28" s="459">
        <f t="shared" si="3"/>
        <v>0</v>
      </c>
      <c r="AB28" s="453"/>
      <c r="AC28" s="4" t="str">
        <f t="shared" si="4"/>
        <v>A</v>
      </c>
      <c r="AD28" s="4"/>
      <c r="AF28" s="201">
        <v>0</v>
      </c>
    </row>
    <row r="29" spans="1:32" ht="42" thickBot="1" x14ac:dyDescent="0.3">
      <c r="A29" s="159">
        <v>352</v>
      </c>
      <c r="B29" s="160">
        <v>3294</v>
      </c>
      <c r="C29" s="391">
        <v>1</v>
      </c>
      <c r="D29" s="178" t="s">
        <v>95</v>
      </c>
      <c r="E29" s="241">
        <v>4206.5</v>
      </c>
      <c r="F29" s="341">
        <v>0</v>
      </c>
      <c r="G29" s="326">
        <v>0</v>
      </c>
      <c r="H29" s="311"/>
      <c r="I29" s="215"/>
      <c r="J29" s="215"/>
      <c r="K29" s="214"/>
      <c r="L29" s="215"/>
      <c r="M29" s="216"/>
      <c r="N29" s="195"/>
      <c r="O29" s="227"/>
      <c r="P29" s="439"/>
      <c r="Q29" s="359">
        <f t="shared" si="0"/>
        <v>4206.5</v>
      </c>
      <c r="R29" s="349">
        <f t="shared" si="5"/>
        <v>0</v>
      </c>
      <c r="S29" s="146">
        <f t="shared" si="1"/>
        <v>0</v>
      </c>
      <c r="T29" s="294">
        <v>1</v>
      </c>
      <c r="U29" s="138"/>
      <c r="V29" s="135">
        <v>366</v>
      </c>
      <c r="W29" s="137"/>
      <c r="X29" s="113"/>
      <c r="Y29" s="435">
        <f t="shared" si="2"/>
        <v>0</v>
      </c>
      <c r="Z29" s="446">
        <f t="shared" si="6"/>
        <v>0</v>
      </c>
      <c r="AA29" s="461">
        <f t="shared" si="3"/>
        <v>0</v>
      </c>
      <c r="AB29" s="453"/>
      <c r="AC29" s="64" t="str">
        <f t="shared" si="4"/>
        <v/>
      </c>
      <c r="AD29" s="64"/>
      <c r="AE29" s="113"/>
      <c r="AF29" s="202">
        <v>0</v>
      </c>
    </row>
    <row r="30" spans="1:32" ht="21.75" customHeight="1" x14ac:dyDescent="0.25">
      <c r="A30" s="378">
        <v>390</v>
      </c>
      <c r="B30" s="425">
        <v>3121</v>
      </c>
      <c r="C30" s="417">
        <v>2</v>
      </c>
      <c r="D30" s="179" t="s">
        <v>22</v>
      </c>
      <c r="E30" s="242">
        <v>3107.5499999999997</v>
      </c>
      <c r="F30" s="44">
        <v>0</v>
      </c>
      <c r="G30" s="327">
        <v>233.6</v>
      </c>
      <c r="H30" s="312"/>
      <c r="I30" s="210"/>
      <c r="J30" s="210"/>
      <c r="K30" s="217"/>
      <c r="L30" s="210">
        <v>0.59</v>
      </c>
      <c r="M30" s="211"/>
      <c r="N30" s="196"/>
      <c r="O30" s="226">
        <v>0.59</v>
      </c>
      <c r="P30" s="440"/>
      <c r="Q30" s="360">
        <f t="shared" si="0"/>
        <v>3108.14</v>
      </c>
      <c r="R30" s="350">
        <f t="shared" si="5"/>
        <v>0</v>
      </c>
      <c r="S30" s="151">
        <f t="shared" si="1"/>
        <v>234.19</v>
      </c>
      <c r="T30" s="295">
        <v>3</v>
      </c>
      <c r="U30" s="17"/>
      <c r="V30" s="48"/>
      <c r="W30" s="149"/>
      <c r="X30" s="29"/>
      <c r="Y30" s="357">
        <f t="shared" si="2"/>
        <v>0.59</v>
      </c>
      <c r="Z30" s="340">
        <f t="shared" si="6"/>
        <v>0</v>
      </c>
      <c r="AA30" s="462">
        <f t="shared" si="3"/>
        <v>0.59</v>
      </c>
      <c r="AB30" s="454"/>
      <c r="AC30" s="7" t="str">
        <f t="shared" si="4"/>
        <v>A</v>
      </c>
      <c r="AD30" s="7"/>
      <c r="AF30" s="203">
        <v>260.08</v>
      </c>
    </row>
    <row r="31" spans="1:32" ht="24" customHeight="1" x14ac:dyDescent="0.25">
      <c r="A31" s="379">
        <v>391</v>
      </c>
      <c r="B31" s="422">
        <v>3127</v>
      </c>
      <c r="C31" s="417">
        <v>2</v>
      </c>
      <c r="D31" s="176" t="s">
        <v>137</v>
      </c>
      <c r="E31" s="243">
        <v>10475.98</v>
      </c>
      <c r="F31" s="44">
        <v>0</v>
      </c>
      <c r="G31" s="328">
        <v>1966.16</v>
      </c>
      <c r="H31" s="305"/>
      <c r="I31" s="210"/>
      <c r="J31" s="210"/>
      <c r="K31" s="209">
        <v>364</v>
      </c>
      <c r="L31" s="210"/>
      <c r="M31" s="211"/>
      <c r="N31" s="193"/>
      <c r="O31" s="226"/>
      <c r="P31" s="437"/>
      <c r="Q31" s="360">
        <f t="shared" si="0"/>
        <v>10839.98</v>
      </c>
      <c r="R31" s="350">
        <f t="shared" si="5"/>
        <v>0</v>
      </c>
      <c r="S31" s="151">
        <f t="shared" si="1"/>
        <v>1966.16</v>
      </c>
      <c r="T31" s="296">
        <v>4</v>
      </c>
      <c r="U31" s="17"/>
      <c r="V31" s="46"/>
      <c r="W31" s="149"/>
      <c r="X31" s="29"/>
      <c r="Y31" s="434">
        <f t="shared" si="2"/>
        <v>364</v>
      </c>
      <c r="Z31" s="447">
        <f t="shared" si="6"/>
        <v>0</v>
      </c>
      <c r="AA31" s="463">
        <f t="shared" si="3"/>
        <v>0</v>
      </c>
      <c r="AB31" s="454"/>
      <c r="AC31" s="7" t="str">
        <f t="shared" si="4"/>
        <v>A</v>
      </c>
      <c r="AD31" s="7"/>
      <c r="AF31" s="201">
        <v>2177.6</v>
      </c>
    </row>
    <row r="32" spans="1:32" ht="27.6" x14ac:dyDescent="0.25">
      <c r="A32" s="380">
        <v>392</v>
      </c>
      <c r="B32" s="161">
        <v>3127</v>
      </c>
      <c r="C32" s="390">
        <v>2</v>
      </c>
      <c r="D32" s="176" t="s">
        <v>23</v>
      </c>
      <c r="E32" s="243">
        <v>3515</v>
      </c>
      <c r="F32" s="44">
        <v>0</v>
      </c>
      <c r="G32" s="328">
        <v>273.2</v>
      </c>
      <c r="H32" s="305"/>
      <c r="I32" s="210"/>
      <c r="J32" s="210"/>
      <c r="K32" s="209"/>
      <c r="L32" s="210"/>
      <c r="M32" s="211"/>
      <c r="N32" s="193"/>
      <c r="O32" s="226"/>
      <c r="P32" s="437"/>
      <c r="Q32" s="360">
        <f t="shared" si="0"/>
        <v>3515</v>
      </c>
      <c r="R32" s="350">
        <f t="shared" si="5"/>
        <v>0</v>
      </c>
      <c r="S32" s="151">
        <f t="shared" si="1"/>
        <v>273.2</v>
      </c>
      <c r="T32" s="297">
        <v>3</v>
      </c>
      <c r="U32" s="17"/>
      <c r="V32" s="46"/>
      <c r="W32" s="149"/>
      <c r="X32" s="29"/>
      <c r="Y32" s="434">
        <f t="shared" si="2"/>
        <v>0</v>
      </c>
      <c r="Z32" s="447">
        <f t="shared" si="6"/>
        <v>0</v>
      </c>
      <c r="AA32" s="463">
        <f t="shared" si="3"/>
        <v>0</v>
      </c>
      <c r="AB32" s="454"/>
      <c r="AC32" s="7" t="str">
        <f t="shared" si="4"/>
        <v/>
      </c>
      <c r="AD32" s="7"/>
      <c r="AF32" s="201">
        <v>303.58999999999997</v>
      </c>
    </row>
    <row r="33" spans="1:33" ht="27.6" x14ac:dyDescent="0.25">
      <c r="A33" s="380">
        <v>393</v>
      </c>
      <c r="B33" s="422">
        <v>3122</v>
      </c>
      <c r="C33" s="415">
        <v>2</v>
      </c>
      <c r="D33" s="176" t="s">
        <v>24</v>
      </c>
      <c r="E33" s="243">
        <v>2028.51</v>
      </c>
      <c r="F33" s="44">
        <v>0</v>
      </c>
      <c r="G33" s="328">
        <v>426.7</v>
      </c>
      <c r="H33" s="305"/>
      <c r="I33" s="210"/>
      <c r="J33" s="210"/>
      <c r="K33" s="209">
        <v>216</v>
      </c>
      <c r="L33" s="210"/>
      <c r="M33" s="211"/>
      <c r="N33" s="193"/>
      <c r="O33" s="226"/>
      <c r="P33" s="437"/>
      <c r="Q33" s="360">
        <f t="shared" si="0"/>
        <v>2244.5100000000002</v>
      </c>
      <c r="R33" s="350">
        <f t="shared" si="5"/>
        <v>0</v>
      </c>
      <c r="S33" s="151">
        <f t="shared" si="1"/>
        <v>426.7</v>
      </c>
      <c r="T33" s="298">
        <v>3</v>
      </c>
      <c r="U33" s="17"/>
      <c r="V33" s="46"/>
      <c r="W33" s="150"/>
      <c r="X33" s="29"/>
      <c r="Y33" s="434">
        <f t="shared" si="2"/>
        <v>216</v>
      </c>
      <c r="Z33" s="447">
        <f t="shared" si="6"/>
        <v>0</v>
      </c>
      <c r="AA33" s="463">
        <f t="shared" si="3"/>
        <v>0</v>
      </c>
      <c r="AB33" s="454"/>
      <c r="AC33" s="7" t="str">
        <f t="shared" si="4"/>
        <v>A</v>
      </c>
      <c r="AD33" s="7"/>
      <c r="AF33" s="201">
        <v>474.15</v>
      </c>
    </row>
    <row r="34" spans="1:33" ht="27.6" x14ac:dyDescent="0.25">
      <c r="A34" s="380">
        <v>395</v>
      </c>
      <c r="B34" s="422">
        <v>3122</v>
      </c>
      <c r="C34" s="415">
        <v>2</v>
      </c>
      <c r="D34" s="176" t="s">
        <v>25</v>
      </c>
      <c r="E34" s="243">
        <v>2840.62</v>
      </c>
      <c r="F34" s="44">
        <v>0</v>
      </c>
      <c r="G34" s="328">
        <v>347.75</v>
      </c>
      <c r="H34" s="305"/>
      <c r="I34" s="210"/>
      <c r="J34" s="210"/>
      <c r="K34" s="209">
        <v>94</v>
      </c>
      <c r="L34" s="210"/>
      <c r="M34" s="211"/>
      <c r="N34" s="193"/>
      <c r="O34" s="226"/>
      <c r="P34" s="437"/>
      <c r="Q34" s="360">
        <f t="shared" si="0"/>
        <v>2934.62</v>
      </c>
      <c r="R34" s="350">
        <f t="shared" si="5"/>
        <v>0</v>
      </c>
      <c r="S34" s="151">
        <f t="shared" si="1"/>
        <v>347.75</v>
      </c>
      <c r="T34" s="299">
        <v>3</v>
      </c>
      <c r="U34" s="17"/>
      <c r="V34" s="46"/>
      <c r="W34" s="150"/>
      <c r="X34" s="29"/>
      <c r="Y34" s="434">
        <f t="shared" si="2"/>
        <v>94</v>
      </c>
      <c r="Z34" s="447">
        <f t="shared" si="6"/>
        <v>0</v>
      </c>
      <c r="AA34" s="463">
        <f t="shared" si="3"/>
        <v>0</v>
      </c>
      <c r="AB34" s="454"/>
      <c r="AC34" s="7" t="str">
        <f t="shared" si="4"/>
        <v>A</v>
      </c>
      <c r="AD34" s="7"/>
      <c r="AF34" s="201">
        <v>386.4</v>
      </c>
    </row>
    <row r="35" spans="1:33" ht="27.6" x14ac:dyDescent="0.25">
      <c r="A35" s="380">
        <v>397</v>
      </c>
      <c r="B35" s="422">
        <v>3127</v>
      </c>
      <c r="C35" s="415">
        <v>2</v>
      </c>
      <c r="D35" s="176" t="s">
        <v>26</v>
      </c>
      <c r="E35" s="243">
        <v>5863.4000000000005</v>
      </c>
      <c r="F35" s="44">
        <v>0</v>
      </c>
      <c r="G35" s="328">
        <v>916.19999999999993</v>
      </c>
      <c r="H35" s="313"/>
      <c r="I35" s="210"/>
      <c r="J35" s="210">
        <v>-34.299999999999997</v>
      </c>
      <c r="K35" s="209"/>
      <c r="L35" s="210"/>
      <c r="M35" s="211"/>
      <c r="N35" s="193"/>
      <c r="O35" s="226"/>
      <c r="P35" s="437"/>
      <c r="Q35" s="360">
        <f t="shared" si="0"/>
        <v>5829.1</v>
      </c>
      <c r="R35" s="350">
        <f t="shared" si="5"/>
        <v>0</v>
      </c>
      <c r="S35" s="151">
        <f t="shared" si="1"/>
        <v>916.19999999999993</v>
      </c>
      <c r="T35" s="298">
        <v>3</v>
      </c>
      <c r="U35" s="17"/>
      <c r="V35" s="46"/>
      <c r="W35" s="150"/>
      <c r="X35" s="29"/>
      <c r="Y35" s="434">
        <f t="shared" si="2"/>
        <v>-34.299999999999997</v>
      </c>
      <c r="Z35" s="447">
        <f t="shared" si="6"/>
        <v>0</v>
      </c>
      <c r="AA35" s="463">
        <f t="shared" si="3"/>
        <v>0</v>
      </c>
      <c r="AB35" s="454"/>
      <c r="AC35" s="7" t="str">
        <f t="shared" si="4"/>
        <v>A</v>
      </c>
      <c r="AD35" s="7"/>
      <c r="AF35" s="201">
        <v>1003.04</v>
      </c>
    </row>
    <row r="36" spans="1:33" ht="27.6" x14ac:dyDescent="0.25">
      <c r="A36" s="380">
        <v>399</v>
      </c>
      <c r="B36" s="422">
        <v>3127</v>
      </c>
      <c r="C36" s="415">
        <v>2</v>
      </c>
      <c r="D36" s="176" t="s">
        <v>27</v>
      </c>
      <c r="E36" s="243">
        <v>4367.84</v>
      </c>
      <c r="F36" s="44">
        <v>0</v>
      </c>
      <c r="G36" s="328">
        <v>170.42</v>
      </c>
      <c r="H36" s="305"/>
      <c r="I36" s="210">
        <v>356.5</v>
      </c>
      <c r="J36" s="210">
        <v>144.4</v>
      </c>
      <c r="K36" s="209"/>
      <c r="L36" s="210"/>
      <c r="M36" s="211"/>
      <c r="N36" s="193"/>
      <c r="O36" s="226"/>
      <c r="P36" s="437"/>
      <c r="Q36" s="360">
        <f t="shared" si="0"/>
        <v>4868.74</v>
      </c>
      <c r="R36" s="350">
        <f t="shared" si="5"/>
        <v>0</v>
      </c>
      <c r="S36" s="151">
        <f t="shared" si="1"/>
        <v>170.42</v>
      </c>
      <c r="T36" s="298">
        <v>3</v>
      </c>
      <c r="U36" s="17"/>
      <c r="V36" s="46">
        <f>537.5+W36</f>
        <v>799.6</v>
      </c>
      <c r="W36" s="150">
        <v>262.10000000000002</v>
      </c>
      <c r="X36" s="29"/>
      <c r="Y36" s="434">
        <f t="shared" si="2"/>
        <v>500.9</v>
      </c>
      <c r="Z36" s="447">
        <f t="shared" si="6"/>
        <v>0</v>
      </c>
      <c r="AA36" s="463">
        <f t="shared" si="3"/>
        <v>0</v>
      </c>
      <c r="AB36" s="454"/>
      <c r="AC36" s="7" t="str">
        <f t="shared" si="4"/>
        <v>A</v>
      </c>
      <c r="AD36" s="7"/>
      <c r="AF36" s="201">
        <v>189.32000000000002</v>
      </c>
    </row>
    <row r="37" spans="1:33" ht="27.6" x14ac:dyDescent="0.25">
      <c r="A37" s="380">
        <v>450</v>
      </c>
      <c r="B37" s="422">
        <v>3127</v>
      </c>
      <c r="C37" s="415">
        <v>2</v>
      </c>
      <c r="D37" s="176" t="s">
        <v>28</v>
      </c>
      <c r="E37" s="243">
        <v>4109.25</v>
      </c>
      <c r="F37" s="44">
        <v>0</v>
      </c>
      <c r="G37" s="328">
        <v>171.57</v>
      </c>
      <c r="H37" s="305"/>
      <c r="I37" s="210">
        <v>30.9</v>
      </c>
      <c r="J37" s="210">
        <v>5.3</v>
      </c>
      <c r="K37" s="209"/>
      <c r="L37" s="210"/>
      <c r="M37" s="211"/>
      <c r="N37" s="193"/>
      <c r="O37" s="226"/>
      <c r="P37" s="437"/>
      <c r="Q37" s="360">
        <f t="shared" ref="Q37:Q68" si="7">SUM(E37,H37:M37)</f>
        <v>4145.45</v>
      </c>
      <c r="R37" s="350">
        <f t="shared" si="5"/>
        <v>0</v>
      </c>
      <c r="S37" s="151">
        <f t="shared" ref="S37:S68" si="8">G37+P37+O37</f>
        <v>171.57</v>
      </c>
      <c r="T37" s="298">
        <v>3</v>
      </c>
      <c r="U37" s="17"/>
      <c r="V37" s="46">
        <f>44.7+W37</f>
        <v>67.400000000000006</v>
      </c>
      <c r="W37" s="150">
        <v>22.7</v>
      </c>
      <c r="X37" s="29"/>
      <c r="Y37" s="434">
        <f t="shared" ref="Y37:Y68" si="9">SUM(H37:M37)</f>
        <v>36.199999999999996</v>
      </c>
      <c r="Z37" s="447">
        <f t="shared" si="6"/>
        <v>0</v>
      </c>
      <c r="AA37" s="463">
        <f t="shared" ref="AA37:AA68" si="10">O37+P37</f>
        <v>0</v>
      </c>
      <c r="AB37" s="454"/>
      <c r="AC37" s="7" t="str">
        <f t="shared" ref="AC37:AC68" si="11">IF(ABS(Y37)+ABS(AA37)+ABS(Z37)+ABS(U37)++ABS(W37)&gt;0,"A","")</f>
        <v>A</v>
      </c>
      <c r="AD37" s="7"/>
      <c r="AF37" s="201">
        <v>190.60000000000002</v>
      </c>
    </row>
    <row r="38" spans="1:33" ht="27.6" x14ac:dyDescent="0.25">
      <c r="A38" s="380">
        <v>400</v>
      </c>
      <c r="B38" s="422">
        <v>3127</v>
      </c>
      <c r="C38" s="415">
        <v>2</v>
      </c>
      <c r="D38" s="176" t="s">
        <v>29</v>
      </c>
      <c r="E38" s="243">
        <v>3723.32</v>
      </c>
      <c r="F38" s="44">
        <v>0</v>
      </c>
      <c r="G38" s="328">
        <v>444.55</v>
      </c>
      <c r="H38" s="305"/>
      <c r="I38" s="210"/>
      <c r="J38" s="210">
        <v>12.9</v>
      </c>
      <c r="K38" s="209"/>
      <c r="L38" s="210"/>
      <c r="M38" s="211"/>
      <c r="N38" s="193"/>
      <c r="O38" s="226"/>
      <c r="P38" s="437"/>
      <c r="Q38" s="360">
        <f t="shared" si="7"/>
        <v>3736.2200000000003</v>
      </c>
      <c r="R38" s="350">
        <f t="shared" si="5"/>
        <v>0</v>
      </c>
      <c r="S38" s="151">
        <f t="shared" si="8"/>
        <v>444.55</v>
      </c>
      <c r="T38" s="298">
        <v>3</v>
      </c>
      <c r="U38" s="17"/>
      <c r="V38" s="46"/>
      <c r="W38" s="150"/>
      <c r="X38" s="29"/>
      <c r="Y38" s="434">
        <f t="shared" si="9"/>
        <v>12.9</v>
      </c>
      <c r="Z38" s="447">
        <f t="shared" si="6"/>
        <v>0</v>
      </c>
      <c r="AA38" s="463">
        <f t="shared" si="10"/>
        <v>0</v>
      </c>
      <c r="AB38" s="454"/>
      <c r="AC38" s="7" t="str">
        <f t="shared" si="11"/>
        <v>A</v>
      </c>
      <c r="AD38" s="7"/>
      <c r="AF38" s="201">
        <v>493.96</v>
      </c>
    </row>
    <row r="39" spans="1:33" ht="27.6" x14ac:dyDescent="0.25">
      <c r="A39" s="380">
        <v>394</v>
      </c>
      <c r="B39" s="422">
        <v>3127</v>
      </c>
      <c r="C39" s="415">
        <v>2</v>
      </c>
      <c r="D39" s="176" t="s">
        <v>30</v>
      </c>
      <c r="E39" s="243">
        <v>6773.2099999999991</v>
      </c>
      <c r="F39" s="44">
        <v>400</v>
      </c>
      <c r="G39" s="328">
        <v>892.89</v>
      </c>
      <c r="H39" s="305"/>
      <c r="I39" s="210">
        <v>465.4</v>
      </c>
      <c r="J39" s="210">
        <v>65.8</v>
      </c>
      <c r="K39" s="209">
        <v>320</v>
      </c>
      <c r="L39" s="210"/>
      <c r="M39" s="211"/>
      <c r="N39" s="193"/>
      <c r="O39" s="226"/>
      <c r="P39" s="437"/>
      <c r="Q39" s="360">
        <f t="shared" si="7"/>
        <v>7624.4099999999989</v>
      </c>
      <c r="R39" s="350">
        <f t="shared" si="5"/>
        <v>400</v>
      </c>
      <c r="S39" s="151">
        <f t="shared" si="8"/>
        <v>892.89</v>
      </c>
      <c r="T39" s="298">
        <v>3</v>
      </c>
      <c r="U39" s="17"/>
      <c r="V39" s="46">
        <f>688+W39</f>
        <v>1030.2</v>
      </c>
      <c r="W39" s="150">
        <v>342.2</v>
      </c>
      <c r="X39" s="29"/>
      <c r="Y39" s="434">
        <f t="shared" si="9"/>
        <v>851.19999999999993</v>
      </c>
      <c r="Z39" s="447">
        <f t="shared" si="6"/>
        <v>0</v>
      </c>
      <c r="AA39" s="463">
        <f t="shared" si="10"/>
        <v>0</v>
      </c>
      <c r="AB39" s="454"/>
      <c r="AC39" s="7" t="str">
        <f t="shared" si="11"/>
        <v>A</v>
      </c>
      <c r="AD39" s="7"/>
      <c r="AF39" s="201">
        <v>992.06</v>
      </c>
    </row>
    <row r="40" spans="1:33" ht="27.6" x14ac:dyDescent="0.25">
      <c r="A40" s="380">
        <v>401</v>
      </c>
      <c r="B40" s="423">
        <v>3124</v>
      </c>
      <c r="C40" s="415">
        <v>2</v>
      </c>
      <c r="D40" s="176" t="s">
        <v>144</v>
      </c>
      <c r="E40" s="243">
        <v>3359.62</v>
      </c>
      <c r="F40" s="44">
        <v>0</v>
      </c>
      <c r="G40" s="328">
        <v>155.65</v>
      </c>
      <c r="H40" s="305"/>
      <c r="I40" s="210"/>
      <c r="J40" s="210">
        <v>88.2</v>
      </c>
      <c r="K40" s="209"/>
      <c r="L40" s="210"/>
      <c r="M40" s="211"/>
      <c r="N40" s="193">
        <v>102</v>
      </c>
      <c r="O40" s="226"/>
      <c r="P40" s="437"/>
      <c r="Q40" s="360">
        <f t="shared" si="7"/>
        <v>3447.8199999999997</v>
      </c>
      <c r="R40" s="350">
        <f t="shared" si="5"/>
        <v>102</v>
      </c>
      <c r="S40" s="151">
        <f t="shared" si="8"/>
        <v>155.65</v>
      </c>
      <c r="T40" s="299">
        <v>3</v>
      </c>
      <c r="U40" s="17"/>
      <c r="V40" s="46"/>
      <c r="W40" s="150"/>
      <c r="X40" s="29"/>
      <c r="Y40" s="434">
        <f t="shared" si="9"/>
        <v>88.2</v>
      </c>
      <c r="Z40" s="447">
        <f t="shared" si="6"/>
        <v>102</v>
      </c>
      <c r="AA40" s="463">
        <f t="shared" si="10"/>
        <v>0</v>
      </c>
      <c r="AB40" s="454"/>
      <c r="AC40" s="7" t="str">
        <f t="shared" si="11"/>
        <v>A</v>
      </c>
      <c r="AD40" s="7"/>
      <c r="AF40" s="201">
        <v>172.97</v>
      </c>
    </row>
    <row r="41" spans="1:33" ht="28.2" thickBot="1" x14ac:dyDescent="0.3">
      <c r="A41" s="381">
        <v>452</v>
      </c>
      <c r="B41" s="163">
        <v>3114</v>
      </c>
      <c r="C41" s="393">
        <v>2</v>
      </c>
      <c r="D41" s="184" t="s">
        <v>138</v>
      </c>
      <c r="E41" s="244">
        <v>1773.01</v>
      </c>
      <c r="F41" s="342">
        <v>0</v>
      </c>
      <c r="G41" s="329">
        <v>28.4</v>
      </c>
      <c r="H41" s="314"/>
      <c r="I41" s="218"/>
      <c r="J41" s="218"/>
      <c r="K41" s="214"/>
      <c r="L41" s="218"/>
      <c r="M41" s="219"/>
      <c r="N41" s="197"/>
      <c r="O41" s="228"/>
      <c r="P41" s="441"/>
      <c r="Q41" s="361">
        <f t="shared" si="7"/>
        <v>1773.01</v>
      </c>
      <c r="R41" s="351">
        <f t="shared" si="5"/>
        <v>0</v>
      </c>
      <c r="S41" s="205">
        <f t="shared" si="8"/>
        <v>28.4</v>
      </c>
      <c r="T41" s="300">
        <v>1</v>
      </c>
      <c r="U41" s="139"/>
      <c r="V41" s="136"/>
      <c r="W41" s="140"/>
      <c r="X41" s="29"/>
      <c r="Y41" s="435">
        <f t="shared" si="9"/>
        <v>0</v>
      </c>
      <c r="Z41" s="448">
        <f t="shared" si="6"/>
        <v>0</v>
      </c>
      <c r="AA41" s="464">
        <f t="shared" si="10"/>
        <v>0</v>
      </c>
      <c r="AB41" s="454"/>
      <c r="AC41" s="7" t="str">
        <f t="shared" si="11"/>
        <v/>
      </c>
      <c r="AD41" s="7"/>
      <c r="AF41" s="204">
        <v>31.58</v>
      </c>
    </row>
    <row r="42" spans="1:33" ht="13.8" x14ac:dyDescent="0.25">
      <c r="A42" s="164">
        <v>338</v>
      </c>
      <c r="B42" s="165">
        <v>3121</v>
      </c>
      <c r="C42" s="394">
        <v>3</v>
      </c>
      <c r="D42" s="181" t="s">
        <v>31</v>
      </c>
      <c r="E42" s="245">
        <v>2387.91</v>
      </c>
      <c r="F42" s="343">
        <v>0</v>
      </c>
      <c r="G42" s="330">
        <v>100.1</v>
      </c>
      <c r="H42" s="312"/>
      <c r="I42" s="220"/>
      <c r="J42" s="220"/>
      <c r="K42" s="262"/>
      <c r="L42" s="220"/>
      <c r="M42" s="221"/>
      <c r="N42" s="196"/>
      <c r="O42" s="229"/>
      <c r="P42" s="440"/>
      <c r="Q42" s="362">
        <f t="shared" si="7"/>
        <v>2387.91</v>
      </c>
      <c r="R42" s="352">
        <f t="shared" si="5"/>
        <v>0</v>
      </c>
      <c r="S42" s="206">
        <f t="shared" si="8"/>
        <v>100.1</v>
      </c>
      <c r="T42" s="301">
        <v>3</v>
      </c>
      <c r="U42" s="142"/>
      <c r="V42" s="141"/>
      <c r="W42" s="142"/>
      <c r="X42" s="189"/>
      <c r="Y42" s="357">
        <f t="shared" si="9"/>
        <v>0</v>
      </c>
      <c r="Z42" s="449">
        <f t="shared" si="6"/>
        <v>0</v>
      </c>
      <c r="AA42" s="465">
        <f t="shared" si="10"/>
        <v>0</v>
      </c>
      <c r="AB42" s="454"/>
      <c r="AC42" s="191" t="str">
        <f t="shared" si="11"/>
        <v/>
      </c>
      <c r="AD42" s="191"/>
      <c r="AE42" s="410"/>
      <c r="AF42" s="200">
        <v>111.19</v>
      </c>
      <c r="AG42" s="190"/>
    </row>
    <row r="43" spans="1:33" ht="27.6" customHeight="1" x14ac:dyDescent="0.25">
      <c r="A43" s="154">
        <v>339</v>
      </c>
      <c r="B43" s="426">
        <v>3121</v>
      </c>
      <c r="C43" s="417">
        <v>3</v>
      </c>
      <c r="D43" s="182" t="s">
        <v>139</v>
      </c>
      <c r="E43" s="240">
        <v>2968.8</v>
      </c>
      <c r="F43" s="44">
        <v>0</v>
      </c>
      <c r="G43" s="331">
        <v>144.54999999999998</v>
      </c>
      <c r="H43" s="305"/>
      <c r="I43" s="210"/>
      <c r="J43" s="210"/>
      <c r="K43" s="263">
        <v>280</v>
      </c>
      <c r="L43" s="210"/>
      <c r="M43" s="211"/>
      <c r="N43" s="193"/>
      <c r="O43" s="226"/>
      <c r="P43" s="437"/>
      <c r="Q43" s="360">
        <f t="shared" si="7"/>
        <v>3248.8</v>
      </c>
      <c r="R43" s="350">
        <f t="shared" si="5"/>
        <v>0</v>
      </c>
      <c r="S43" s="151">
        <f t="shared" si="8"/>
        <v>144.54999999999998</v>
      </c>
      <c r="T43" s="294">
        <v>3</v>
      </c>
      <c r="U43" s="17"/>
      <c r="V43" s="48">
        <v>8.4</v>
      </c>
      <c r="W43" s="17"/>
      <c r="X43" s="29"/>
      <c r="Y43" s="434">
        <f t="shared" si="9"/>
        <v>280</v>
      </c>
      <c r="Z43" s="340">
        <f t="shared" si="6"/>
        <v>0</v>
      </c>
      <c r="AA43" s="462">
        <f t="shared" si="10"/>
        <v>0</v>
      </c>
      <c r="AB43" s="454"/>
      <c r="AC43" s="7" t="str">
        <f t="shared" si="11"/>
        <v>A</v>
      </c>
      <c r="AD43" s="7"/>
      <c r="AF43" s="203">
        <v>160.58000000000001</v>
      </c>
    </row>
    <row r="44" spans="1:33" ht="23.25" customHeight="1" x14ac:dyDescent="0.25">
      <c r="A44" s="155">
        <v>340</v>
      </c>
      <c r="B44" s="157">
        <v>3121</v>
      </c>
      <c r="C44" s="390">
        <v>3</v>
      </c>
      <c r="D44" s="176" t="s">
        <v>32</v>
      </c>
      <c r="E44" s="246">
        <v>3786.1100000000006</v>
      </c>
      <c r="F44" s="342">
        <v>0</v>
      </c>
      <c r="G44" s="332">
        <v>363.77000000000004</v>
      </c>
      <c r="H44" s="305"/>
      <c r="I44" s="218"/>
      <c r="J44" s="218"/>
      <c r="K44" s="263"/>
      <c r="L44" s="218"/>
      <c r="M44" s="219"/>
      <c r="N44" s="193"/>
      <c r="O44" s="228"/>
      <c r="P44" s="437"/>
      <c r="Q44" s="360">
        <f t="shared" si="7"/>
        <v>3786.1100000000006</v>
      </c>
      <c r="R44" s="351">
        <f t="shared" si="5"/>
        <v>0</v>
      </c>
      <c r="S44" s="205">
        <f t="shared" si="8"/>
        <v>363.77000000000004</v>
      </c>
      <c r="T44" s="294">
        <v>3</v>
      </c>
      <c r="U44" s="139"/>
      <c r="V44" s="46"/>
      <c r="W44" s="140"/>
      <c r="X44" s="29"/>
      <c r="Y44" s="434">
        <f t="shared" si="9"/>
        <v>0</v>
      </c>
      <c r="Z44" s="447">
        <f t="shared" si="6"/>
        <v>0</v>
      </c>
      <c r="AA44" s="463">
        <f t="shared" si="10"/>
        <v>0</v>
      </c>
      <c r="AB44" s="454"/>
      <c r="AC44" s="7" t="str">
        <f t="shared" si="11"/>
        <v/>
      </c>
      <c r="AD44" s="7"/>
      <c r="AF44" s="201">
        <v>404.16</v>
      </c>
    </row>
    <row r="45" spans="1:33" ht="26.4" customHeight="1" x14ac:dyDescent="0.25">
      <c r="A45" s="154">
        <v>341</v>
      </c>
      <c r="B45" s="166">
        <v>3122</v>
      </c>
      <c r="C45" s="390">
        <v>3</v>
      </c>
      <c r="D45" s="182" t="s">
        <v>33</v>
      </c>
      <c r="E45" s="240">
        <v>2383.98</v>
      </c>
      <c r="F45" s="339">
        <v>0</v>
      </c>
      <c r="G45" s="331">
        <v>114</v>
      </c>
      <c r="H45" s="305"/>
      <c r="I45" s="222"/>
      <c r="J45" s="223"/>
      <c r="K45" s="263"/>
      <c r="L45" s="222"/>
      <c r="M45" s="223"/>
      <c r="N45" s="193"/>
      <c r="O45" s="230"/>
      <c r="P45" s="437"/>
      <c r="Q45" s="360">
        <f t="shared" si="7"/>
        <v>2383.98</v>
      </c>
      <c r="R45" s="353">
        <f t="shared" si="5"/>
        <v>0</v>
      </c>
      <c r="S45" s="207">
        <f t="shared" si="8"/>
        <v>114</v>
      </c>
      <c r="T45" s="294">
        <v>3</v>
      </c>
      <c r="U45" s="47"/>
      <c r="V45" s="46"/>
      <c r="W45" s="47"/>
      <c r="X45" s="29"/>
      <c r="Y45" s="434">
        <f t="shared" si="9"/>
        <v>0</v>
      </c>
      <c r="Z45" s="447">
        <f t="shared" si="6"/>
        <v>0</v>
      </c>
      <c r="AA45" s="463">
        <f t="shared" si="10"/>
        <v>0</v>
      </c>
      <c r="AB45" s="454"/>
      <c r="AC45" s="7" t="str">
        <f t="shared" si="11"/>
        <v/>
      </c>
      <c r="AD45" s="7"/>
      <c r="AF45" s="201">
        <v>126.67</v>
      </c>
    </row>
    <row r="46" spans="1:33" ht="26.25" customHeight="1" x14ac:dyDescent="0.25">
      <c r="A46" s="155">
        <v>344</v>
      </c>
      <c r="B46" s="167">
        <v>3127</v>
      </c>
      <c r="C46" s="390">
        <v>3</v>
      </c>
      <c r="D46" s="182" t="s">
        <v>34</v>
      </c>
      <c r="E46" s="240">
        <v>4123.87</v>
      </c>
      <c r="F46" s="44">
        <v>0</v>
      </c>
      <c r="G46" s="332">
        <v>888.13999999999987</v>
      </c>
      <c r="H46" s="305"/>
      <c r="I46" s="210"/>
      <c r="J46" s="210"/>
      <c r="K46" s="263"/>
      <c r="L46" s="210"/>
      <c r="M46" s="211"/>
      <c r="N46" s="193"/>
      <c r="O46" s="226"/>
      <c r="P46" s="437"/>
      <c r="Q46" s="360">
        <f t="shared" si="7"/>
        <v>4123.87</v>
      </c>
      <c r="R46" s="350">
        <f t="shared" si="5"/>
        <v>0</v>
      </c>
      <c r="S46" s="151">
        <f t="shared" si="8"/>
        <v>888.13999999999987</v>
      </c>
      <c r="T46" s="294">
        <v>3</v>
      </c>
      <c r="U46" s="17"/>
      <c r="V46" s="46"/>
      <c r="W46" s="17"/>
      <c r="X46" s="29"/>
      <c r="Y46" s="434">
        <f t="shared" si="9"/>
        <v>0</v>
      </c>
      <c r="Z46" s="447">
        <f t="shared" si="6"/>
        <v>0</v>
      </c>
      <c r="AA46" s="463">
        <f t="shared" si="10"/>
        <v>0</v>
      </c>
      <c r="AB46" s="454"/>
      <c r="AC46" s="7" t="str">
        <f t="shared" si="11"/>
        <v/>
      </c>
      <c r="AD46" s="7"/>
      <c r="AF46" s="201">
        <v>986.81999999999994</v>
      </c>
    </row>
    <row r="47" spans="1:33" ht="27.6" x14ac:dyDescent="0.25">
      <c r="A47" s="155">
        <v>447</v>
      </c>
      <c r="B47" s="422">
        <v>3127</v>
      </c>
      <c r="C47" s="415">
        <v>3</v>
      </c>
      <c r="D47" s="176" t="s">
        <v>35</v>
      </c>
      <c r="E47" s="240">
        <v>3917.74</v>
      </c>
      <c r="F47" s="44">
        <v>0</v>
      </c>
      <c r="G47" s="332">
        <v>484.24</v>
      </c>
      <c r="H47" s="305"/>
      <c r="I47" s="210"/>
      <c r="J47" s="210">
        <v>23.4</v>
      </c>
      <c r="K47" s="263">
        <v>210</v>
      </c>
      <c r="L47" s="210"/>
      <c r="M47" s="211"/>
      <c r="N47" s="193"/>
      <c r="O47" s="226"/>
      <c r="P47" s="437"/>
      <c r="Q47" s="360">
        <f t="shared" si="7"/>
        <v>4151.1399999999994</v>
      </c>
      <c r="R47" s="350">
        <f t="shared" si="5"/>
        <v>0</v>
      </c>
      <c r="S47" s="151">
        <f t="shared" si="8"/>
        <v>484.24</v>
      </c>
      <c r="T47" s="294">
        <v>3</v>
      </c>
      <c r="U47" s="17"/>
      <c r="V47" s="46"/>
      <c r="W47" s="47"/>
      <c r="X47" s="29"/>
      <c r="Y47" s="434">
        <f t="shared" si="9"/>
        <v>233.4</v>
      </c>
      <c r="Z47" s="447">
        <f t="shared" si="6"/>
        <v>0</v>
      </c>
      <c r="AA47" s="463">
        <f t="shared" si="10"/>
        <v>0</v>
      </c>
      <c r="AB47" s="454"/>
      <c r="AC47" s="7" t="str">
        <f t="shared" si="11"/>
        <v>A</v>
      </c>
      <c r="AD47" s="7"/>
      <c r="AF47" s="201">
        <v>536.23</v>
      </c>
    </row>
    <row r="48" spans="1:33" ht="25.5" customHeight="1" x14ac:dyDescent="0.25">
      <c r="A48" s="155">
        <v>355</v>
      </c>
      <c r="B48" s="422">
        <v>3122</v>
      </c>
      <c r="C48" s="415">
        <v>3</v>
      </c>
      <c r="D48" s="176" t="s">
        <v>80</v>
      </c>
      <c r="E48" s="240">
        <v>2913.3999999999996</v>
      </c>
      <c r="F48" s="44">
        <v>0</v>
      </c>
      <c r="G48" s="332">
        <v>659.55000000000007</v>
      </c>
      <c r="H48" s="305"/>
      <c r="I48" s="210"/>
      <c r="J48" s="210">
        <v>8.3000000000000007</v>
      </c>
      <c r="K48" s="263">
        <v>72</v>
      </c>
      <c r="L48" s="210"/>
      <c r="M48" s="211"/>
      <c r="N48" s="193"/>
      <c r="O48" s="226"/>
      <c r="P48" s="437"/>
      <c r="Q48" s="360">
        <f t="shared" si="7"/>
        <v>2993.7</v>
      </c>
      <c r="R48" s="350">
        <f t="shared" si="5"/>
        <v>0</v>
      </c>
      <c r="S48" s="151">
        <f t="shared" si="8"/>
        <v>659.55000000000007</v>
      </c>
      <c r="T48" s="294">
        <v>3</v>
      </c>
      <c r="U48" s="17"/>
      <c r="V48" s="46"/>
      <c r="W48" s="47"/>
      <c r="X48" s="29"/>
      <c r="Y48" s="434">
        <f t="shared" si="9"/>
        <v>80.3</v>
      </c>
      <c r="Z48" s="447">
        <f t="shared" si="6"/>
        <v>0</v>
      </c>
      <c r="AA48" s="463">
        <f t="shared" si="10"/>
        <v>0</v>
      </c>
      <c r="AB48" s="454"/>
      <c r="AC48" s="7" t="str">
        <f t="shared" si="11"/>
        <v>A</v>
      </c>
      <c r="AD48" s="7"/>
      <c r="AF48" s="201">
        <v>732.83</v>
      </c>
    </row>
    <row r="49" spans="1:33" ht="41.4" x14ac:dyDescent="0.25">
      <c r="A49" s="155">
        <v>357</v>
      </c>
      <c r="B49" s="427">
        <v>3127</v>
      </c>
      <c r="C49" s="415">
        <v>3</v>
      </c>
      <c r="D49" s="176" t="s">
        <v>116</v>
      </c>
      <c r="E49" s="240">
        <v>9815.1299999999992</v>
      </c>
      <c r="F49" s="44">
        <v>0</v>
      </c>
      <c r="G49" s="332">
        <v>1086.9000000000001</v>
      </c>
      <c r="H49" s="305"/>
      <c r="I49" s="210">
        <v>151.30000000000001</v>
      </c>
      <c r="J49" s="210">
        <v>53.5</v>
      </c>
      <c r="K49" s="263"/>
      <c r="L49" s="210">
        <v>5.05</v>
      </c>
      <c r="M49" s="211"/>
      <c r="N49" s="193"/>
      <c r="O49" s="226">
        <v>5.05</v>
      </c>
      <c r="P49" s="437"/>
      <c r="Q49" s="360">
        <f t="shared" si="7"/>
        <v>10024.979999999998</v>
      </c>
      <c r="R49" s="350">
        <f t="shared" si="5"/>
        <v>0</v>
      </c>
      <c r="S49" s="151">
        <f t="shared" si="8"/>
        <v>1091.95</v>
      </c>
      <c r="T49" s="294">
        <v>3</v>
      </c>
      <c r="U49" s="17"/>
      <c r="V49" s="46">
        <f>262.3+W49</f>
        <v>373.6</v>
      </c>
      <c r="W49" s="47">
        <v>111.3</v>
      </c>
      <c r="X49" s="29"/>
      <c r="Y49" s="434">
        <f t="shared" si="9"/>
        <v>209.85000000000002</v>
      </c>
      <c r="Z49" s="447">
        <f t="shared" si="6"/>
        <v>0</v>
      </c>
      <c r="AA49" s="463">
        <f t="shared" si="10"/>
        <v>5.05</v>
      </c>
      <c r="AB49" s="454"/>
      <c r="AC49" s="7" t="str">
        <f t="shared" si="11"/>
        <v>A</v>
      </c>
      <c r="AD49" s="7"/>
      <c r="AF49" s="201">
        <v>1212.6599999999999</v>
      </c>
    </row>
    <row r="50" spans="1:33" ht="41.4" x14ac:dyDescent="0.25">
      <c r="A50" s="155">
        <v>354</v>
      </c>
      <c r="B50" s="156">
        <v>3127</v>
      </c>
      <c r="C50" s="390">
        <v>3</v>
      </c>
      <c r="D50" s="176" t="s">
        <v>96</v>
      </c>
      <c r="E50" s="240">
        <v>3300</v>
      </c>
      <c r="F50" s="44">
        <v>0</v>
      </c>
      <c r="G50" s="332">
        <v>288.86</v>
      </c>
      <c r="H50" s="305"/>
      <c r="I50" s="210"/>
      <c r="J50" s="210"/>
      <c r="K50" s="263"/>
      <c r="L50" s="259"/>
      <c r="M50" s="211"/>
      <c r="N50" s="193"/>
      <c r="O50" s="258"/>
      <c r="P50" s="437"/>
      <c r="Q50" s="360">
        <f t="shared" si="7"/>
        <v>3300</v>
      </c>
      <c r="R50" s="350">
        <f t="shared" si="5"/>
        <v>0</v>
      </c>
      <c r="S50" s="151">
        <f t="shared" si="8"/>
        <v>288.86</v>
      </c>
      <c r="T50" s="294">
        <v>3</v>
      </c>
      <c r="U50" s="17"/>
      <c r="V50" s="46"/>
      <c r="W50" s="47"/>
      <c r="X50" s="29"/>
      <c r="Y50" s="434">
        <f t="shared" si="9"/>
        <v>0</v>
      </c>
      <c r="Z50" s="447">
        <f t="shared" si="6"/>
        <v>0</v>
      </c>
      <c r="AA50" s="463">
        <f t="shared" si="10"/>
        <v>0</v>
      </c>
      <c r="AB50" s="454"/>
      <c r="AC50" s="7" t="str">
        <f t="shared" si="11"/>
        <v/>
      </c>
      <c r="AD50" s="7"/>
      <c r="AF50" s="201">
        <v>313.29000000000002</v>
      </c>
    </row>
    <row r="51" spans="1:33" ht="27.6" x14ac:dyDescent="0.25">
      <c r="A51" s="155">
        <v>353</v>
      </c>
      <c r="B51" s="422">
        <v>3127</v>
      </c>
      <c r="C51" s="415">
        <v>3</v>
      </c>
      <c r="D51" s="176" t="s">
        <v>36</v>
      </c>
      <c r="E51" s="240">
        <v>5752.4199999999992</v>
      </c>
      <c r="F51" s="44">
        <v>90</v>
      </c>
      <c r="G51" s="332">
        <v>430.08</v>
      </c>
      <c r="H51" s="305"/>
      <c r="I51" s="210">
        <v>354</v>
      </c>
      <c r="J51" s="210">
        <v>44.9</v>
      </c>
      <c r="K51" s="263"/>
      <c r="L51" s="210"/>
      <c r="M51" s="211"/>
      <c r="N51" s="194"/>
      <c r="O51" s="226"/>
      <c r="P51" s="437"/>
      <c r="Q51" s="360">
        <f t="shared" si="7"/>
        <v>6151.3199999999988</v>
      </c>
      <c r="R51" s="350">
        <f t="shared" si="5"/>
        <v>90</v>
      </c>
      <c r="S51" s="151">
        <f t="shared" si="8"/>
        <v>430.08</v>
      </c>
      <c r="T51" s="294">
        <v>3</v>
      </c>
      <c r="U51" s="17"/>
      <c r="V51" s="46">
        <f>587.6+W51</f>
        <v>847.90000000000009</v>
      </c>
      <c r="W51" s="47">
        <v>260.3</v>
      </c>
      <c r="X51" s="29"/>
      <c r="Y51" s="434">
        <f t="shared" si="9"/>
        <v>398.9</v>
      </c>
      <c r="Z51" s="447">
        <f t="shared" si="6"/>
        <v>0</v>
      </c>
      <c r="AA51" s="463">
        <f t="shared" si="10"/>
        <v>0</v>
      </c>
      <c r="AB51" s="454"/>
      <c r="AC51" s="7" t="str">
        <f t="shared" si="11"/>
        <v>A</v>
      </c>
      <c r="AD51" s="7"/>
      <c r="AF51" s="201">
        <v>477.87</v>
      </c>
    </row>
    <row r="52" spans="1:33" ht="28.95" customHeight="1" x14ac:dyDescent="0.25">
      <c r="A52" s="155">
        <v>342</v>
      </c>
      <c r="B52" s="422">
        <v>3127</v>
      </c>
      <c r="C52" s="415">
        <v>3</v>
      </c>
      <c r="D52" s="183" t="s">
        <v>37</v>
      </c>
      <c r="E52" s="240">
        <v>6633.1599999999989</v>
      </c>
      <c r="F52" s="44">
        <v>0</v>
      </c>
      <c r="G52" s="332">
        <v>1395.6799999999998</v>
      </c>
      <c r="H52" s="305"/>
      <c r="I52" s="210">
        <v>38.9</v>
      </c>
      <c r="J52" s="210">
        <v>-14.9</v>
      </c>
      <c r="K52" s="263">
        <v>500</v>
      </c>
      <c r="L52" s="210"/>
      <c r="M52" s="211"/>
      <c r="N52" s="193"/>
      <c r="O52" s="226"/>
      <c r="P52" s="437"/>
      <c r="Q52" s="360">
        <f t="shared" si="7"/>
        <v>7157.1599999999989</v>
      </c>
      <c r="R52" s="350">
        <f t="shared" si="5"/>
        <v>0</v>
      </c>
      <c r="S52" s="151">
        <f t="shared" si="8"/>
        <v>1395.6799999999998</v>
      </c>
      <c r="T52" s="294">
        <v>3</v>
      </c>
      <c r="U52" s="17"/>
      <c r="V52" s="46">
        <f>30.4+W52</f>
        <v>59</v>
      </c>
      <c r="W52" s="47">
        <v>28.6</v>
      </c>
      <c r="X52" s="29"/>
      <c r="Y52" s="434">
        <f t="shared" si="9"/>
        <v>524</v>
      </c>
      <c r="Z52" s="447">
        <f t="shared" si="6"/>
        <v>0</v>
      </c>
      <c r="AA52" s="463">
        <f t="shared" si="10"/>
        <v>0</v>
      </c>
      <c r="AB52" s="454"/>
      <c r="AC52" s="7" t="str">
        <f t="shared" si="11"/>
        <v>A</v>
      </c>
      <c r="AD52" s="7"/>
      <c r="AF52" s="201">
        <v>1549.5</v>
      </c>
    </row>
    <row r="53" spans="1:33" ht="27.6" x14ac:dyDescent="0.25">
      <c r="A53" s="155">
        <v>345</v>
      </c>
      <c r="B53" s="422">
        <v>3124</v>
      </c>
      <c r="C53" s="415">
        <v>3</v>
      </c>
      <c r="D53" s="176" t="s">
        <v>113</v>
      </c>
      <c r="E53" s="240">
        <v>8931.18</v>
      </c>
      <c r="F53" s="44">
        <v>0</v>
      </c>
      <c r="G53" s="332">
        <v>1215.5</v>
      </c>
      <c r="H53" s="305"/>
      <c r="I53" s="210">
        <v>78.2</v>
      </c>
      <c r="J53" s="210">
        <v>-8.8000000000000007</v>
      </c>
      <c r="K53" s="263"/>
      <c r="L53" s="210"/>
      <c r="M53" s="211"/>
      <c r="N53" s="193"/>
      <c r="O53" s="226"/>
      <c r="P53" s="437"/>
      <c r="Q53" s="360">
        <f t="shared" si="7"/>
        <v>9000.5800000000017</v>
      </c>
      <c r="R53" s="350">
        <f t="shared" si="5"/>
        <v>0</v>
      </c>
      <c r="S53" s="151">
        <f t="shared" si="8"/>
        <v>1215.5</v>
      </c>
      <c r="T53" s="294">
        <v>3</v>
      </c>
      <c r="U53" s="17"/>
      <c r="V53" s="46">
        <f>89.4+W53</f>
        <v>146.9</v>
      </c>
      <c r="W53" s="47">
        <v>57.5</v>
      </c>
      <c r="X53" s="29"/>
      <c r="Y53" s="434">
        <f t="shared" si="9"/>
        <v>69.400000000000006</v>
      </c>
      <c r="Z53" s="447">
        <f t="shared" si="6"/>
        <v>0</v>
      </c>
      <c r="AA53" s="463">
        <f t="shared" si="10"/>
        <v>0</v>
      </c>
      <c r="AB53" s="454"/>
      <c r="AC53" s="7" t="str">
        <f t="shared" si="11"/>
        <v>A</v>
      </c>
      <c r="AD53" s="7"/>
      <c r="AF53" s="201">
        <v>1350.56</v>
      </c>
    </row>
    <row r="54" spans="1:33" ht="27.6" x14ac:dyDescent="0.25">
      <c r="A54" s="265">
        <v>363</v>
      </c>
      <c r="B54" s="266">
        <v>3114</v>
      </c>
      <c r="C54" s="395">
        <v>3</v>
      </c>
      <c r="D54" s="267" t="s">
        <v>69</v>
      </c>
      <c r="E54" s="289">
        <v>2076.09</v>
      </c>
      <c r="F54" s="44">
        <v>0</v>
      </c>
      <c r="G54" s="332">
        <v>45.03</v>
      </c>
      <c r="H54" s="315"/>
      <c r="I54" s="210"/>
      <c r="J54" s="210"/>
      <c r="K54" s="273"/>
      <c r="L54" s="210"/>
      <c r="M54" s="211"/>
      <c r="N54" s="193"/>
      <c r="O54" s="226"/>
      <c r="P54" s="437"/>
      <c r="Q54" s="363">
        <f t="shared" si="7"/>
        <v>2076.09</v>
      </c>
      <c r="R54" s="350">
        <f t="shared" si="5"/>
        <v>0</v>
      </c>
      <c r="S54" s="151">
        <f t="shared" si="8"/>
        <v>45.03</v>
      </c>
      <c r="T54" s="372">
        <v>2</v>
      </c>
      <c r="U54" s="17"/>
      <c r="V54" s="46"/>
      <c r="W54" s="47"/>
      <c r="X54" s="29"/>
      <c r="Y54" s="434">
        <f t="shared" si="9"/>
        <v>0</v>
      </c>
      <c r="Z54" s="447">
        <f t="shared" si="6"/>
        <v>0</v>
      </c>
      <c r="AA54" s="463">
        <f t="shared" si="10"/>
        <v>0</v>
      </c>
      <c r="AB54" s="454"/>
      <c r="AC54" s="7" t="str">
        <f t="shared" si="11"/>
        <v/>
      </c>
      <c r="AD54" s="7"/>
      <c r="AF54" s="201">
        <v>49.989999999999995</v>
      </c>
    </row>
    <row r="55" spans="1:33" ht="27.6" x14ac:dyDescent="0.25">
      <c r="A55" s="268">
        <v>362</v>
      </c>
      <c r="B55" s="269">
        <v>3114</v>
      </c>
      <c r="C55" s="396">
        <v>3</v>
      </c>
      <c r="D55" s="270" t="s">
        <v>171</v>
      </c>
      <c r="E55" s="289">
        <v>525</v>
      </c>
      <c r="F55" s="44">
        <v>0</v>
      </c>
      <c r="G55" s="332">
        <v>0</v>
      </c>
      <c r="H55" s="305"/>
      <c r="I55" s="210"/>
      <c r="J55" s="210"/>
      <c r="K55" s="273"/>
      <c r="L55" s="210"/>
      <c r="M55" s="211"/>
      <c r="N55" s="193"/>
      <c r="O55" s="226"/>
      <c r="P55" s="437"/>
      <c r="Q55" s="363">
        <f t="shared" si="7"/>
        <v>525</v>
      </c>
      <c r="R55" s="350">
        <f t="shared" si="5"/>
        <v>0</v>
      </c>
      <c r="S55" s="151">
        <f t="shared" si="8"/>
        <v>0</v>
      </c>
      <c r="T55" s="372">
        <v>0</v>
      </c>
      <c r="U55" s="17"/>
      <c r="V55" s="46"/>
      <c r="W55" s="47"/>
      <c r="X55" s="29"/>
      <c r="Y55" s="434">
        <f t="shared" si="9"/>
        <v>0</v>
      </c>
      <c r="Z55" s="447">
        <f t="shared" si="6"/>
        <v>0</v>
      </c>
      <c r="AA55" s="463">
        <f t="shared" si="10"/>
        <v>0</v>
      </c>
      <c r="AB55" s="454"/>
      <c r="AC55" s="7" t="str">
        <f t="shared" si="11"/>
        <v/>
      </c>
      <c r="AD55" s="7"/>
      <c r="AF55" s="201">
        <v>0</v>
      </c>
    </row>
    <row r="56" spans="1:33" ht="26.25" customHeight="1" x14ac:dyDescent="0.25">
      <c r="A56" s="155">
        <v>346</v>
      </c>
      <c r="B56" s="167">
        <v>3114</v>
      </c>
      <c r="C56" s="390">
        <v>3</v>
      </c>
      <c r="D56" s="176" t="s">
        <v>150</v>
      </c>
      <c r="E56" s="240">
        <v>2908.04</v>
      </c>
      <c r="F56" s="44">
        <v>0</v>
      </c>
      <c r="G56" s="332">
        <v>372.80000000000007</v>
      </c>
      <c r="H56" s="305"/>
      <c r="I56" s="210"/>
      <c r="J56" s="210"/>
      <c r="K56" s="263"/>
      <c r="L56" s="210"/>
      <c r="M56" s="211"/>
      <c r="N56" s="193"/>
      <c r="O56" s="226"/>
      <c r="P56" s="437"/>
      <c r="Q56" s="360">
        <f t="shared" si="7"/>
        <v>2908.04</v>
      </c>
      <c r="R56" s="350">
        <f t="shared" si="5"/>
        <v>0</v>
      </c>
      <c r="S56" s="151">
        <f t="shared" si="8"/>
        <v>372.80000000000007</v>
      </c>
      <c r="T56" s="294">
        <v>2</v>
      </c>
      <c r="U56" s="17"/>
      <c r="V56" s="46"/>
      <c r="W56" s="47"/>
      <c r="X56" s="29"/>
      <c r="Y56" s="434">
        <f t="shared" si="9"/>
        <v>0</v>
      </c>
      <c r="Z56" s="447">
        <f t="shared" si="6"/>
        <v>0</v>
      </c>
      <c r="AA56" s="463">
        <f t="shared" si="10"/>
        <v>0</v>
      </c>
      <c r="AB56" s="454"/>
      <c r="AC56" s="7" t="str">
        <f t="shared" si="11"/>
        <v/>
      </c>
      <c r="AD56" s="7"/>
      <c r="AF56" s="201">
        <v>414.16</v>
      </c>
    </row>
    <row r="57" spans="1:33" ht="27.6" x14ac:dyDescent="0.25">
      <c r="A57" s="158">
        <v>349</v>
      </c>
      <c r="B57" s="157">
        <v>3133</v>
      </c>
      <c r="C57" s="390">
        <v>3</v>
      </c>
      <c r="D57" s="176" t="s">
        <v>38</v>
      </c>
      <c r="E57" s="240">
        <v>5233.01</v>
      </c>
      <c r="F57" s="44">
        <v>0</v>
      </c>
      <c r="G57" s="332">
        <v>362.71</v>
      </c>
      <c r="H57" s="305"/>
      <c r="I57" s="210"/>
      <c r="J57" s="210"/>
      <c r="K57" s="263"/>
      <c r="L57" s="210"/>
      <c r="M57" s="211"/>
      <c r="N57" s="193"/>
      <c r="O57" s="226"/>
      <c r="P57" s="437"/>
      <c r="Q57" s="360">
        <f t="shared" si="7"/>
        <v>5233.01</v>
      </c>
      <c r="R57" s="350">
        <f t="shared" si="5"/>
        <v>0</v>
      </c>
      <c r="S57" s="151">
        <f t="shared" si="8"/>
        <v>362.71</v>
      </c>
      <c r="T57" s="294">
        <v>2</v>
      </c>
      <c r="U57" s="17"/>
      <c r="V57" s="46"/>
      <c r="W57" s="47"/>
      <c r="X57" s="29"/>
      <c r="Y57" s="434">
        <f t="shared" si="9"/>
        <v>0</v>
      </c>
      <c r="Z57" s="447">
        <f t="shared" si="6"/>
        <v>0</v>
      </c>
      <c r="AA57" s="463">
        <f t="shared" si="10"/>
        <v>0</v>
      </c>
      <c r="AB57" s="454"/>
      <c r="AC57" s="7" t="str">
        <f t="shared" si="11"/>
        <v/>
      </c>
      <c r="AD57" s="7"/>
      <c r="AF57" s="201">
        <v>403.01</v>
      </c>
    </row>
    <row r="58" spans="1:33" ht="14.4" thickBot="1" x14ac:dyDescent="0.3">
      <c r="A58" s="168">
        <v>358</v>
      </c>
      <c r="B58" s="169">
        <v>3114</v>
      </c>
      <c r="C58" s="393">
        <v>3</v>
      </c>
      <c r="D58" s="184" t="s">
        <v>39</v>
      </c>
      <c r="E58" s="247">
        <v>1054.5</v>
      </c>
      <c r="F58" s="342">
        <v>0</v>
      </c>
      <c r="G58" s="333">
        <v>117.60000000000001</v>
      </c>
      <c r="H58" s="314"/>
      <c r="I58" s="218"/>
      <c r="J58" s="218"/>
      <c r="K58" s="264"/>
      <c r="L58" s="218"/>
      <c r="M58" s="219"/>
      <c r="N58" s="197"/>
      <c r="O58" s="228"/>
      <c r="P58" s="441"/>
      <c r="Q58" s="361">
        <f t="shared" si="7"/>
        <v>1054.5</v>
      </c>
      <c r="R58" s="351">
        <f t="shared" si="5"/>
        <v>0</v>
      </c>
      <c r="S58" s="205">
        <f t="shared" si="8"/>
        <v>117.60000000000001</v>
      </c>
      <c r="T58" s="294">
        <v>1</v>
      </c>
      <c r="U58" s="139"/>
      <c r="V58" s="136"/>
      <c r="W58" s="140"/>
      <c r="X58" s="29"/>
      <c r="Y58" s="435">
        <f t="shared" si="9"/>
        <v>0</v>
      </c>
      <c r="Z58" s="448">
        <f t="shared" si="6"/>
        <v>0</v>
      </c>
      <c r="AA58" s="464">
        <f t="shared" si="10"/>
        <v>0</v>
      </c>
      <c r="AB58" s="454"/>
      <c r="AC58" s="7" t="str">
        <f t="shared" si="11"/>
        <v/>
      </c>
      <c r="AD58" s="7"/>
      <c r="AF58" s="204">
        <v>130.64999999999998</v>
      </c>
    </row>
    <row r="59" spans="1:33" ht="27.6" x14ac:dyDescent="0.25">
      <c r="A59" s="382">
        <v>367</v>
      </c>
      <c r="B59" s="428">
        <v>3121</v>
      </c>
      <c r="C59" s="418">
        <v>4</v>
      </c>
      <c r="D59" s="181" t="s">
        <v>40</v>
      </c>
      <c r="E59" s="248">
        <v>4254.66</v>
      </c>
      <c r="F59" s="343">
        <v>0</v>
      </c>
      <c r="G59" s="334">
        <v>439.52000000000004</v>
      </c>
      <c r="H59" s="312"/>
      <c r="I59" s="220"/>
      <c r="J59" s="221"/>
      <c r="K59" s="209">
        <v>450</v>
      </c>
      <c r="L59" s="220"/>
      <c r="M59" s="221"/>
      <c r="N59" s="196"/>
      <c r="O59" s="229"/>
      <c r="P59" s="440"/>
      <c r="Q59" s="362">
        <f t="shared" si="7"/>
        <v>4704.66</v>
      </c>
      <c r="R59" s="352">
        <f t="shared" si="5"/>
        <v>0</v>
      </c>
      <c r="S59" s="206">
        <f t="shared" si="8"/>
        <v>439.52000000000004</v>
      </c>
      <c r="T59" s="295">
        <v>3</v>
      </c>
      <c r="U59" s="142"/>
      <c r="V59" s="141">
        <v>24</v>
      </c>
      <c r="W59" s="142"/>
      <c r="X59" s="189"/>
      <c r="Y59" s="357">
        <f t="shared" si="9"/>
        <v>450</v>
      </c>
      <c r="Z59" s="449">
        <f t="shared" si="6"/>
        <v>0</v>
      </c>
      <c r="AA59" s="465">
        <f t="shared" si="10"/>
        <v>0</v>
      </c>
      <c r="AB59" s="454"/>
      <c r="AC59" s="191" t="str">
        <f t="shared" si="11"/>
        <v>A</v>
      </c>
      <c r="AD59" s="191"/>
      <c r="AE59" s="410"/>
      <c r="AF59" s="200">
        <v>488.32</v>
      </c>
      <c r="AG59" s="190"/>
    </row>
    <row r="60" spans="1:33" ht="14.4" x14ac:dyDescent="0.25">
      <c r="A60" s="383">
        <v>368</v>
      </c>
      <c r="B60" s="429">
        <v>3121</v>
      </c>
      <c r="C60" s="417">
        <v>4</v>
      </c>
      <c r="D60" s="182" t="s">
        <v>41</v>
      </c>
      <c r="E60" s="243">
        <v>2491.0799999999995</v>
      </c>
      <c r="F60" s="44">
        <v>0</v>
      </c>
      <c r="G60" s="328">
        <v>397.69</v>
      </c>
      <c r="H60" s="305"/>
      <c r="I60" s="210"/>
      <c r="J60" s="210"/>
      <c r="K60" s="209"/>
      <c r="L60" s="210">
        <v>2.23</v>
      </c>
      <c r="M60" s="211"/>
      <c r="N60" s="193"/>
      <c r="O60" s="226">
        <v>2.23</v>
      </c>
      <c r="P60" s="437"/>
      <c r="Q60" s="360">
        <f t="shared" si="7"/>
        <v>2493.3099999999995</v>
      </c>
      <c r="R60" s="350">
        <f t="shared" si="5"/>
        <v>0</v>
      </c>
      <c r="S60" s="151">
        <f t="shared" si="8"/>
        <v>399.92</v>
      </c>
      <c r="T60" s="298">
        <v>3</v>
      </c>
      <c r="U60" s="17"/>
      <c r="V60" s="48"/>
      <c r="W60" s="17"/>
      <c r="X60" s="29"/>
      <c r="Y60" s="434">
        <f t="shared" si="9"/>
        <v>2.23</v>
      </c>
      <c r="Z60" s="340">
        <f t="shared" si="6"/>
        <v>0</v>
      </c>
      <c r="AA60" s="462">
        <f t="shared" si="10"/>
        <v>2.23</v>
      </c>
      <c r="AB60" s="454"/>
      <c r="AC60" s="7" t="str">
        <f t="shared" si="11"/>
        <v>A</v>
      </c>
      <c r="AD60" s="7"/>
      <c r="AF60" s="203">
        <v>444.12</v>
      </c>
    </row>
    <row r="61" spans="1:33" ht="27.6" x14ac:dyDescent="0.25">
      <c r="A61" s="383">
        <v>371</v>
      </c>
      <c r="B61" s="170">
        <v>3122</v>
      </c>
      <c r="C61" s="390">
        <v>4</v>
      </c>
      <c r="D61" s="176" t="s">
        <v>42</v>
      </c>
      <c r="E61" s="243">
        <v>2940.2400000000002</v>
      </c>
      <c r="F61" s="44">
        <v>0</v>
      </c>
      <c r="G61" s="328">
        <v>70.240000000000009</v>
      </c>
      <c r="H61" s="305"/>
      <c r="I61" s="210"/>
      <c r="J61" s="210"/>
      <c r="K61" s="209"/>
      <c r="L61" s="210"/>
      <c r="M61" s="211"/>
      <c r="N61" s="193"/>
      <c r="O61" s="226"/>
      <c r="P61" s="437"/>
      <c r="Q61" s="360">
        <f t="shared" si="7"/>
        <v>2940.2400000000002</v>
      </c>
      <c r="R61" s="350">
        <f t="shared" si="5"/>
        <v>0</v>
      </c>
      <c r="S61" s="151">
        <f t="shared" si="8"/>
        <v>70.240000000000009</v>
      </c>
      <c r="T61" s="298">
        <v>3</v>
      </c>
      <c r="U61" s="17"/>
      <c r="V61" s="46">
        <v>30.2</v>
      </c>
      <c r="W61" s="47"/>
      <c r="X61" s="29"/>
      <c r="Y61" s="434">
        <f t="shared" si="9"/>
        <v>0</v>
      </c>
      <c r="Z61" s="447">
        <f t="shared" si="6"/>
        <v>0</v>
      </c>
      <c r="AA61" s="463">
        <f t="shared" si="10"/>
        <v>0</v>
      </c>
      <c r="AB61" s="454"/>
      <c r="AC61" s="7" t="str">
        <f t="shared" si="11"/>
        <v/>
      </c>
      <c r="AD61" s="7"/>
      <c r="AF61" s="201">
        <v>78.06</v>
      </c>
    </row>
    <row r="62" spans="1:33" ht="41.4" x14ac:dyDescent="0.25">
      <c r="A62" s="383">
        <v>370</v>
      </c>
      <c r="B62" s="430">
        <v>3122</v>
      </c>
      <c r="C62" s="415">
        <v>4</v>
      </c>
      <c r="D62" s="184" t="s">
        <v>64</v>
      </c>
      <c r="E62" s="243">
        <v>2959.66</v>
      </c>
      <c r="F62" s="44">
        <v>125.6</v>
      </c>
      <c r="G62" s="328">
        <v>295.06</v>
      </c>
      <c r="H62" s="316"/>
      <c r="I62" s="210">
        <v>109.9</v>
      </c>
      <c r="J62" s="210"/>
      <c r="K62" s="209"/>
      <c r="L62" s="210"/>
      <c r="M62" s="211"/>
      <c r="N62" s="193"/>
      <c r="O62" s="226"/>
      <c r="P62" s="437"/>
      <c r="Q62" s="360">
        <f t="shared" si="7"/>
        <v>3069.56</v>
      </c>
      <c r="R62" s="350">
        <f t="shared" si="5"/>
        <v>125.6</v>
      </c>
      <c r="S62" s="151">
        <f t="shared" si="8"/>
        <v>295.06</v>
      </c>
      <c r="T62" s="298">
        <v>3</v>
      </c>
      <c r="U62" s="17"/>
      <c r="V62" s="46">
        <f>127.9+W62</f>
        <v>208.7</v>
      </c>
      <c r="W62" s="47">
        <v>80.8</v>
      </c>
      <c r="X62" s="29"/>
      <c r="Y62" s="434">
        <f t="shared" si="9"/>
        <v>109.9</v>
      </c>
      <c r="Z62" s="447">
        <f t="shared" si="6"/>
        <v>0</v>
      </c>
      <c r="AA62" s="463">
        <f t="shared" si="10"/>
        <v>0</v>
      </c>
      <c r="AB62" s="454"/>
      <c r="AC62" s="7" t="str">
        <f t="shared" si="11"/>
        <v>A</v>
      </c>
      <c r="AD62" s="7"/>
      <c r="AF62" s="201">
        <v>327.85999999999996</v>
      </c>
    </row>
    <row r="63" spans="1:33" ht="27.6" x14ac:dyDescent="0.25">
      <c r="A63" s="384">
        <v>454</v>
      </c>
      <c r="B63" s="423">
        <v>3127</v>
      </c>
      <c r="C63" s="415">
        <v>4</v>
      </c>
      <c r="D63" s="176" t="s">
        <v>71</v>
      </c>
      <c r="E63" s="243">
        <v>13393.979999999998</v>
      </c>
      <c r="F63" s="44">
        <v>0</v>
      </c>
      <c r="G63" s="328">
        <v>2904.57</v>
      </c>
      <c r="H63" s="305"/>
      <c r="I63" s="210">
        <v>456.7</v>
      </c>
      <c r="J63" s="210">
        <v>-6.4</v>
      </c>
      <c r="K63" s="209">
        <v>414</v>
      </c>
      <c r="L63" s="210"/>
      <c r="M63" s="211"/>
      <c r="N63" s="192"/>
      <c r="O63" s="226"/>
      <c r="P63" s="437"/>
      <c r="Q63" s="360">
        <f t="shared" si="7"/>
        <v>14258.279999999999</v>
      </c>
      <c r="R63" s="350">
        <f t="shared" si="5"/>
        <v>0</v>
      </c>
      <c r="S63" s="151">
        <f t="shared" si="8"/>
        <v>2904.57</v>
      </c>
      <c r="T63" s="296">
        <v>4</v>
      </c>
      <c r="U63" s="17"/>
      <c r="V63" s="46">
        <f>791.7+W63</f>
        <v>1127.5</v>
      </c>
      <c r="W63" s="47">
        <v>335.8</v>
      </c>
      <c r="Y63" s="434">
        <f t="shared" si="9"/>
        <v>864.3</v>
      </c>
      <c r="Z63" s="445">
        <f t="shared" si="6"/>
        <v>0</v>
      </c>
      <c r="AA63" s="459">
        <f t="shared" si="10"/>
        <v>0</v>
      </c>
      <c r="AB63" s="453"/>
      <c r="AC63" s="4" t="str">
        <f t="shared" si="11"/>
        <v>A</v>
      </c>
      <c r="AD63" s="4"/>
      <c r="AF63" s="201">
        <v>3225.1100000000006</v>
      </c>
    </row>
    <row r="64" spans="1:33" s="40" customFormat="1" ht="41.4" x14ac:dyDescent="0.25">
      <c r="A64" s="383">
        <v>372</v>
      </c>
      <c r="B64" s="422">
        <v>3127</v>
      </c>
      <c r="C64" s="415">
        <v>4</v>
      </c>
      <c r="D64" s="182" t="s">
        <v>126</v>
      </c>
      <c r="E64" s="243">
        <v>6386.55</v>
      </c>
      <c r="F64" s="44">
        <v>262.49</v>
      </c>
      <c r="G64" s="328">
        <v>828.71</v>
      </c>
      <c r="H64" s="305"/>
      <c r="I64" s="210">
        <v>78.400000000000006</v>
      </c>
      <c r="J64" s="210">
        <v>113.8</v>
      </c>
      <c r="K64" s="209">
        <v>299</v>
      </c>
      <c r="L64" s="210"/>
      <c r="M64" s="211"/>
      <c r="N64" s="194"/>
      <c r="O64" s="226"/>
      <c r="P64" s="437"/>
      <c r="Q64" s="360">
        <f t="shared" si="7"/>
        <v>6877.75</v>
      </c>
      <c r="R64" s="350">
        <f t="shared" si="5"/>
        <v>262.49</v>
      </c>
      <c r="S64" s="373">
        <f t="shared" si="8"/>
        <v>828.71</v>
      </c>
      <c r="T64" s="376">
        <v>3</v>
      </c>
      <c r="U64" s="17"/>
      <c r="V64" s="48">
        <f>89.4+W64</f>
        <v>147</v>
      </c>
      <c r="W64" s="17">
        <v>57.6</v>
      </c>
      <c r="Y64" s="434">
        <f t="shared" si="9"/>
        <v>491.2</v>
      </c>
      <c r="Z64" s="447">
        <f t="shared" si="6"/>
        <v>0</v>
      </c>
      <c r="AA64" s="463">
        <f t="shared" si="10"/>
        <v>0</v>
      </c>
      <c r="AB64" s="454"/>
      <c r="AC64" s="7" t="str">
        <f t="shared" si="11"/>
        <v>A</v>
      </c>
      <c r="AD64" s="7"/>
      <c r="AF64" s="201">
        <v>920.78</v>
      </c>
    </row>
    <row r="65" spans="1:33" ht="27.6" x14ac:dyDescent="0.25">
      <c r="A65" s="265">
        <v>381</v>
      </c>
      <c r="B65" s="266">
        <v>3114</v>
      </c>
      <c r="C65" s="395">
        <v>4</v>
      </c>
      <c r="D65" s="267" t="s">
        <v>98</v>
      </c>
      <c r="E65" s="288">
        <v>2165.13085</v>
      </c>
      <c r="F65" s="44">
        <v>0</v>
      </c>
      <c r="G65" s="328">
        <v>13.160000000000002</v>
      </c>
      <c r="H65" s="305"/>
      <c r="I65" s="210"/>
      <c r="J65" s="210"/>
      <c r="K65" s="274"/>
      <c r="L65" s="210"/>
      <c r="M65" s="211"/>
      <c r="N65" s="198"/>
      <c r="O65" s="226"/>
      <c r="P65" s="437"/>
      <c r="Q65" s="363">
        <f t="shared" si="7"/>
        <v>2165.13085</v>
      </c>
      <c r="R65" s="350">
        <f t="shared" si="5"/>
        <v>0</v>
      </c>
      <c r="S65" s="374">
        <f t="shared" si="8"/>
        <v>13.160000000000002</v>
      </c>
      <c r="T65" s="376">
        <f>1+1</f>
        <v>2</v>
      </c>
      <c r="U65" s="17"/>
      <c r="V65" s="46"/>
      <c r="W65" s="47"/>
      <c r="Y65" s="434">
        <f t="shared" si="9"/>
        <v>0</v>
      </c>
      <c r="Z65" s="445">
        <f t="shared" si="6"/>
        <v>0</v>
      </c>
      <c r="AA65" s="459">
        <f t="shared" si="10"/>
        <v>0</v>
      </c>
      <c r="AB65" s="453"/>
      <c r="AC65" s="4" t="str">
        <f t="shared" si="11"/>
        <v/>
      </c>
      <c r="AD65" s="4"/>
      <c r="AF65" s="201">
        <v>24.51</v>
      </c>
    </row>
    <row r="66" spans="1:33" ht="27.6" x14ac:dyDescent="0.25">
      <c r="A66" s="268">
        <v>383</v>
      </c>
      <c r="B66" s="269">
        <v>3114</v>
      </c>
      <c r="C66" s="396">
        <v>4</v>
      </c>
      <c r="D66" s="270" t="s">
        <v>153</v>
      </c>
      <c r="E66" s="288">
        <v>323.23968000000002</v>
      </c>
      <c r="F66" s="44">
        <v>0</v>
      </c>
      <c r="G66" s="328">
        <v>8.9</v>
      </c>
      <c r="H66" s="305"/>
      <c r="I66" s="210"/>
      <c r="J66" s="210"/>
      <c r="K66" s="274"/>
      <c r="L66" s="210"/>
      <c r="M66" s="211"/>
      <c r="N66" s="193"/>
      <c r="O66" s="226"/>
      <c r="P66" s="437"/>
      <c r="Q66" s="363">
        <f t="shared" si="7"/>
        <v>323.23968000000002</v>
      </c>
      <c r="R66" s="350">
        <f t="shared" si="5"/>
        <v>0</v>
      </c>
      <c r="S66" s="374">
        <f t="shared" si="8"/>
        <v>8.9</v>
      </c>
      <c r="T66" s="376">
        <f>1-1</f>
        <v>0</v>
      </c>
      <c r="U66" s="17"/>
      <c r="V66" s="46"/>
      <c r="W66" s="47"/>
      <c r="Y66" s="434">
        <f t="shared" si="9"/>
        <v>0</v>
      </c>
      <c r="Z66" s="445">
        <f t="shared" si="6"/>
        <v>0</v>
      </c>
      <c r="AA66" s="459">
        <f t="shared" si="10"/>
        <v>0</v>
      </c>
      <c r="AB66" s="453"/>
      <c r="AC66" s="4" t="str">
        <f t="shared" si="11"/>
        <v/>
      </c>
      <c r="AD66" s="4"/>
      <c r="AF66" s="201">
        <v>1.0000000000001563E-2</v>
      </c>
    </row>
    <row r="67" spans="1:33" ht="14.4" x14ac:dyDescent="0.25">
      <c r="A67" s="383">
        <v>379</v>
      </c>
      <c r="B67" s="162">
        <v>3114</v>
      </c>
      <c r="C67" s="390">
        <v>4</v>
      </c>
      <c r="D67" s="176" t="s">
        <v>43</v>
      </c>
      <c r="E67" s="243">
        <v>631.23</v>
      </c>
      <c r="F67" s="44">
        <v>0</v>
      </c>
      <c r="G67" s="328">
        <v>34.700000000000003</v>
      </c>
      <c r="H67" s="305"/>
      <c r="I67" s="210"/>
      <c r="J67" s="210"/>
      <c r="K67" s="209"/>
      <c r="L67" s="210"/>
      <c r="M67" s="211"/>
      <c r="N67" s="193"/>
      <c r="O67" s="226"/>
      <c r="P67" s="437"/>
      <c r="Q67" s="360">
        <f t="shared" si="7"/>
        <v>631.23</v>
      </c>
      <c r="R67" s="350">
        <f t="shared" si="5"/>
        <v>0</v>
      </c>
      <c r="S67" s="375">
        <f t="shared" si="8"/>
        <v>34.700000000000003</v>
      </c>
      <c r="T67" s="376">
        <v>1</v>
      </c>
      <c r="U67" s="17"/>
      <c r="V67" s="46"/>
      <c r="W67" s="47"/>
      <c r="Y67" s="434">
        <f t="shared" si="9"/>
        <v>0</v>
      </c>
      <c r="Z67" s="445">
        <f t="shared" si="6"/>
        <v>0</v>
      </c>
      <c r="AA67" s="459">
        <f t="shared" si="10"/>
        <v>0</v>
      </c>
      <c r="AB67" s="453"/>
      <c r="AC67" s="4" t="str">
        <f t="shared" si="11"/>
        <v/>
      </c>
      <c r="AD67" s="4"/>
      <c r="AF67" s="201">
        <v>38.49</v>
      </c>
    </row>
    <row r="68" spans="1:33" ht="14.4" x14ac:dyDescent="0.25">
      <c r="A68" s="383">
        <v>374</v>
      </c>
      <c r="B68" s="162">
        <v>3133</v>
      </c>
      <c r="C68" s="390">
        <v>4</v>
      </c>
      <c r="D68" s="176" t="s">
        <v>145</v>
      </c>
      <c r="E68" s="243">
        <v>1891.3200000000002</v>
      </c>
      <c r="F68" s="44">
        <v>0</v>
      </c>
      <c r="G68" s="328">
        <v>108.33</v>
      </c>
      <c r="H68" s="305"/>
      <c r="I68" s="210"/>
      <c r="J68" s="210"/>
      <c r="K68" s="209"/>
      <c r="L68" s="210"/>
      <c r="M68" s="211"/>
      <c r="N68" s="193"/>
      <c r="O68" s="226"/>
      <c r="P68" s="437"/>
      <c r="Q68" s="360">
        <f t="shared" si="7"/>
        <v>1891.3200000000002</v>
      </c>
      <c r="R68" s="350">
        <f t="shared" si="5"/>
        <v>0</v>
      </c>
      <c r="S68" s="375">
        <f t="shared" si="8"/>
        <v>108.33</v>
      </c>
      <c r="T68" s="299">
        <v>2</v>
      </c>
      <c r="U68" s="17"/>
      <c r="V68" s="46"/>
      <c r="W68" s="47"/>
      <c r="Y68" s="434">
        <f t="shared" si="9"/>
        <v>0</v>
      </c>
      <c r="Z68" s="445">
        <f t="shared" si="6"/>
        <v>0</v>
      </c>
      <c r="AA68" s="459">
        <f t="shared" si="10"/>
        <v>0</v>
      </c>
      <c r="AB68" s="453"/>
      <c r="AC68" s="4" t="str">
        <f t="shared" si="11"/>
        <v/>
      </c>
      <c r="AD68" s="4"/>
      <c r="AF68" s="201">
        <v>120.32000000000001</v>
      </c>
    </row>
    <row r="69" spans="1:33" ht="15" thickBot="1" x14ac:dyDescent="0.3">
      <c r="A69" s="385">
        <v>380</v>
      </c>
      <c r="B69" s="171">
        <v>3133</v>
      </c>
      <c r="C69" s="393">
        <v>4</v>
      </c>
      <c r="D69" s="180" t="s">
        <v>44</v>
      </c>
      <c r="E69" s="249">
        <v>2746.3</v>
      </c>
      <c r="F69" s="342">
        <v>0</v>
      </c>
      <c r="G69" s="335">
        <v>171.76000000000002</v>
      </c>
      <c r="H69" s="314"/>
      <c r="I69" s="218"/>
      <c r="J69" s="218"/>
      <c r="K69" s="214"/>
      <c r="L69" s="218"/>
      <c r="M69" s="219"/>
      <c r="N69" s="197"/>
      <c r="O69" s="228"/>
      <c r="P69" s="441"/>
      <c r="Q69" s="361">
        <f t="shared" ref="Q69:Q91" si="12">SUM(E69,H69:M69)</f>
        <v>2746.3</v>
      </c>
      <c r="R69" s="351">
        <f t="shared" si="5"/>
        <v>0</v>
      </c>
      <c r="S69" s="205">
        <f t="shared" ref="S69:S90" si="13">G69+P69+O69</f>
        <v>171.76000000000002</v>
      </c>
      <c r="T69" s="299">
        <v>2</v>
      </c>
      <c r="U69" s="139"/>
      <c r="V69" s="136"/>
      <c r="W69" s="140"/>
      <c r="Y69" s="435">
        <f t="shared" ref="Y69:Y90" si="14">SUM(H69:M69)</f>
        <v>0</v>
      </c>
      <c r="Z69" s="450">
        <f t="shared" si="6"/>
        <v>0</v>
      </c>
      <c r="AA69" s="466">
        <f t="shared" ref="AA69:AA90" si="15">O69+P69</f>
        <v>0</v>
      </c>
      <c r="AB69" s="453"/>
      <c r="AC69" s="4" t="str">
        <f t="shared" ref="AC69:AC90" si="16">IF(ABS(Y69)+ABS(AA69)+ABS(Z69)+ABS(U69)++ABS(W69)&gt;0,"A","")</f>
        <v/>
      </c>
      <c r="AD69" s="4"/>
      <c r="AF69" s="204">
        <v>190.8</v>
      </c>
    </row>
    <row r="70" spans="1:33" ht="27.6" x14ac:dyDescent="0.25">
      <c r="A70" s="386">
        <v>409</v>
      </c>
      <c r="B70" s="172">
        <v>3121</v>
      </c>
      <c r="C70" s="394">
        <v>5</v>
      </c>
      <c r="D70" s="182" t="s">
        <v>45</v>
      </c>
      <c r="E70" s="248">
        <v>2305.44</v>
      </c>
      <c r="F70" s="343">
        <v>0</v>
      </c>
      <c r="G70" s="334">
        <v>25.2</v>
      </c>
      <c r="H70" s="312"/>
      <c r="I70" s="220"/>
      <c r="J70" s="221"/>
      <c r="K70" s="209"/>
      <c r="L70" s="220"/>
      <c r="M70" s="221"/>
      <c r="N70" s="196"/>
      <c r="O70" s="229"/>
      <c r="P70" s="440"/>
      <c r="Q70" s="362">
        <f t="shared" si="12"/>
        <v>2305.44</v>
      </c>
      <c r="R70" s="352">
        <f t="shared" ref="R70:R90" si="17">SUM(N70,F70)</f>
        <v>0</v>
      </c>
      <c r="S70" s="206">
        <f t="shared" si="13"/>
        <v>25.2</v>
      </c>
      <c r="T70" s="301">
        <v>3</v>
      </c>
      <c r="U70" s="142"/>
      <c r="V70" s="141"/>
      <c r="W70" s="142"/>
      <c r="X70" s="187"/>
      <c r="Y70" s="357">
        <f t="shared" si="14"/>
        <v>0</v>
      </c>
      <c r="Z70" s="451">
        <f t="shared" ref="Z70:Z90" si="18">N70</f>
        <v>0</v>
      </c>
      <c r="AA70" s="467">
        <f t="shared" si="15"/>
        <v>0</v>
      </c>
      <c r="AB70" s="453"/>
      <c r="AC70" s="188" t="str">
        <f t="shared" si="16"/>
        <v/>
      </c>
      <c r="AD70" s="188"/>
      <c r="AE70" s="187"/>
      <c r="AF70" s="200">
        <v>28.09</v>
      </c>
      <c r="AG70" s="187"/>
    </row>
    <row r="71" spans="1:33" ht="13.8" x14ac:dyDescent="0.25">
      <c r="A71" s="387">
        <v>410</v>
      </c>
      <c r="B71" s="236">
        <v>3121</v>
      </c>
      <c r="C71" s="392">
        <v>5</v>
      </c>
      <c r="D71" s="182" t="s">
        <v>46</v>
      </c>
      <c r="E71" s="243">
        <v>6494.79</v>
      </c>
      <c r="F71" s="44">
        <v>0</v>
      </c>
      <c r="G71" s="328">
        <v>1105.73</v>
      </c>
      <c r="H71" s="305"/>
      <c r="I71" s="210"/>
      <c r="J71" s="210"/>
      <c r="K71" s="209"/>
      <c r="L71" s="210"/>
      <c r="M71" s="211"/>
      <c r="N71" s="193"/>
      <c r="O71" s="226"/>
      <c r="P71" s="437"/>
      <c r="Q71" s="360">
        <f t="shared" si="12"/>
        <v>6494.79</v>
      </c>
      <c r="R71" s="350">
        <f t="shared" si="17"/>
        <v>0</v>
      </c>
      <c r="S71" s="151">
        <f t="shared" si="13"/>
        <v>1105.73</v>
      </c>
      <c r="T71" s="294">
        <v>3</v>
      </c>
      <c r="U71" s="17"/>
      <c r="V71" s="48">
        <v>5.0999999999999996</v>
      </c>
      <c r="W71" s="17"/>
      <c r="Y71" s="434">
        <f t="shared" si="14"/>
        <v>0</v>
      </c>
      <c r="Z71" s="452">
        <f t="shared" si="18"/>
        <v>0</v>
      </c>
      <c r="AA71" s="468">
        <f t="shared" si="15"/>
        <v>0</v>
      </c>
      <c r="AB71" s="453"/>
      <c r="AC71" s="4" t="str">
        <f t="shared" si="16"/>
        <v/>
      </c>
      <c r="AD71" s="4"/>
      <c r="AF71" s="203">
        <v>1228.55</v>
      </c>
    </row>
    <row r="72" spans="1:33" ht="13.8" x14ac:dyDescent="0.25">
      <c r="A72" s="387">
        <v>413</v>
      </c>
      <c r="B72" s="423">
        <v>3121</v>
      </c>
      <c r="C72" s="415">
        <v>5</v>
      </c>
      <c r="D72" s="176" t="s">
        <v>146</v>
      </c>
      <c r="E72" s="243">
        <v>4266.07</v>
      </c>
      <c r="F72" s="44">
        <v>0</v>
      </c>
      <c r="G72" s="328">
        <v>25.77</v>
      </c>
      <c r="H72" s="305">
        <v>39</v>
      </c>
      <c r="I72" s="210"/>
      <c r="J72" s="210"/>
      <c r="K72" s="209"/>
      <c r="L72" s="210"/>
      <c r="M72" s="211"/>
      <c r="N72" s="193"/>
      <c r="O72" s="226"/>
      <c r="P72" s="437"/>
      <c r="Q72" s="360">
        <f t="shared" si="12"/>
        <v>4305.07</v>
      </c>
      <c r="R72" s="350">
        <f t="shared" si="17"/>
        <v>0</v>
      </c>
      <c r="S72" s="151">
        <f t="shared" si="13"/>
        <v>25.77</v>
      </c>
      <c r="T72" s="294">
        <v>3</v>
      </c>
      <c r="U72" s="17"/>
      <c r="V72" s="46">
        <v>21</v>
      </c>
      <c r="W72" s="47"/>
      <c r="Y72" s="434">
        <f t="shared" si="14"/>
        <v>39</v>
      </c>
      <c r="Z72" s="445">
        <f t="shared" si="18"/>
        <v>0</v>
      </c>
      <c r="AA72" s="459">
        <f t="shared" si="15"/>
        <v>0</v>
      </c>
      <c r="AB72" s="453"/>
      <c r="AC72" s="4" t="str">
        <f t="shared" si="16"/>
        <v>A</v>
      </c>
      <c r="AD72" s="4"/>
      <c r="AF72" s="201">
        <v>28.65</v>
      </c>
    </row>
    <row r="73" spans="1:33" ht="27.6" x14ac:dyDescent="0.25">
      <c r="A73" s="387">
        <v>411</v>
      </c>
      <c r="B73" s="237">
        <v>3127</v>
      </c>
      <c r="C73" s="390">
        <v>5</v>
      </c>
      <c r="D73" s="184" t="s">
        <v>47</v>
      </c>
      <c r="E73" s="243">
        <v>2727.04</v>
      </c>
      <c r="F73" s="44">
        <v>0</v>
      </c>
      <c r="G73" s="328">
        <v>646.69000000000005</v>
      </c>
      <c r="H73" s="305"/>
      <c r="I73" s="210"/>
      <c r="J73" s="210"/>
      <c r="K73" s="209"/>
      <c r="L73" s="210"/>
      <c r="M73" s="211"/>
      <c r="N73" s="193"/>
      <c r="O73" s="226"/>
      <c r="P73" s="437"/>
      <c r="Q73" s="360">
        <f t="shared" si="12"/>
        <v>2727.04</v>
      </c>
      <c r="R73" s="350">
        <f t="shared" si="17"/>
        <v>0</v>
      </c>
      <c r="S73" s="151">
        <f t="shared" si="13"/>
        <v>646.69000000000005</v>
      </c>
      <c r="T73" s="294">
        <v>3</v>
      </c>
      <c r="U73" s="17"/>
      <c r="V73" s="46"/>
      <c r="W73" s="47"/>
      <c r="Y73" s="434">
        <f t="shared" si="14"/>
        <v>0</v>
      </c>
      <c r="Z73" s="445">
        <f t="shared" si="18"/>
        <v>0</v>
      </c>
      <c r="AA73" s="459">
        <f t="shared" si="15"/>
        <v>0</v>
      </c>
      <c r="AB73" s="453"/>
      <c r="AC73" s="4" t="str">
        <f t="shared" si="16"/>
        <v/>
      </c>
      <c r="AD73" s="4"/>
      <c r="AF73" s="201">
        <v>718.02</v>
      </c>
    </row>
    <row r="74" spans="1:33" ht="26.25" customHeight="1" x14ac:dyDescent="0.25">
      <c r="A74" s="387">
        <v>414</v>
      </c>
      <c r="B74" s="422">
        <v>3122</v>
      </c>
      <c r="C74" s="415">
        <v>5</v>
      </c>
      <c r="D74" s="176" t="s">
        <v>48</v>
      </c>
      <c r="E74" s="243">
        <v>1646.69</v>
      </c>
      <c r="F74" s="44">
        <v>0</v>
      </c>
      <c r="G74" s="328">
        <v>161.1</v>
      </c>
      <c r="H74" s="305"/>
      <c r="I74" s="210"/>
      <c r="J74" s="210"/>
      <c r="K74" s="209">
        <v>408</v>
      </c>
      <c r="L74" s="210"/>
      <c r="M74" s="211"/>
      <c r="N74" s="193"/>
      <c r="O74" s="226"/>
      <c r="P74" s="437"/>
      <c r="Q74" s="360">
        <f t="shared" si="12"/>
        <v>2054.69</v>
      </c>
      <c r="R74" s="350">
        <f t="shared" si="17"/>
        <v>0</v>
      </c>
      <c r="S74" s="151">
        <f t="shared" si="13"/>
        <v>161.1</v>
      </c>
      <c r="T74" s="294">
        <v>3</v>
      </c>
      <c r="U74" s="17"/>
      <c r="V74" s="46"/>
      <c r="W74" s="47"/>
      <c r="Y74" s="434">
        <f t="shared" si="14"/>
        <v>408</v>
      </c>
      <c r="Z74" s="445">
        <f t="shared" si="18"/>
        <v>0</v>
      </c>
      <c r="AA74" s="459">
        <f t="shared" si="15"/>
        <v>0</v>
      </c>
      <c r="AB74" s="453"/>
      <c r="AC74" s="4" t="str">
        <f t="shared" si="16"/>
        <v>A</v>
      </c>
      <c r="AD74" s="4"/>
      <c r="AF74" s="201">
        <v>178.95</v>
      </c>
    </row>
    <row r="75" spans="1:33" ht="26.25" customHeight="1" x14ac:dyDescent="0.25">
      <c r="A75" s="387">
        <v>420</v>
      </c>
      <c r="B75" s="423">
        <v>3123</v>
      </c>
      <c r="C75" s="415">
        <v>5</v>
      </c>
      <c r="D75" s="182" t="s">
        <v>49</v>
      </c>
      <c r="E75" s="243">
        <v>2430.7400000000002</v>
      </c>
      <c r="F75" s="339">
        <v>0</v>
      </c>
      <c r="G75" s="328">
        <v>97.36</v>
      </c>
      <c r="H75" s="305"/>
      <c r="I75" s="222">
        <v>107.2</v>
      </c>
      <c r="J75" s="210">
        <v>6</v>
      </c>
      <c r="K75" s="209"/>
      <c r="L75" s="222"/>
      <c r="M75" s="223"/>
      <c r="N75" s="193"/>
      <c r="O75" s="230"/>
      <c r="P75" s="437"/>
      <c r="Q75" s="360">
        <f t="shared" si="12"/>
        <v>2543.94</v>
      </c>
      <c r="R75" s="353">
        <f t="shared" si="17"/>
        <v>0</v>
      </c>
      <c r="S75" s="207">
        <f t="shared" si="13"/>
        <v>97.36</v>
      </c>
      <c r="T75" s="294">
        <v>3</v>
      </c>
      <c r="U75" s="47"/>
      <c r="V75" s="46">
        <f>189.4+W75</f>
        <v>268.2</v>
      </c>
      <c r="W75" s="47">
        <v>78.8</v>
      </c>
      <c r="Y75" s="434">
        <f t="shared" si="14"/>
        <v>113.2</v>
      </c>
      <c r="Z75" s="445">
        <f t="shared" si="18"/>
        <v>0</v>
      </c>
      <c r="AA75" s="459">
        <f t="shared" si="15"/>
        <v>0</v>
      </c>
      <c r="AB75" s="453"/>
      <c r="AC75" s="4" t="str">
        <f t="shared" si="16"/>
        <v>A</v>
      </c>
      <c r="AD75" s="4"/>
      <c r="AF75" s="201">
        <v>108.21000000000001</v>
      </c>
    </row>
    <row r="76" spans="1:33" ht="30" customHeight="1" x14ac:dyDescent="0.25">
      <c r="A76" s="387">
        <v>418</v>
      </c>
      <c r="B76" s="423">
        <v>3127</v>
      </c>
      <c r="C76" s="415">
        <v>5</v>
      </c>
      <c r="D76" s="176" t="s">
        <v>61</v>
      </c>
      <c r="E76" s="243">
        <v>7402.3899999999994</v>
      </c>
      <c r="F76" s="44">
        <v>0</v>
      </c>
      <c r="G76" s="328">
        <v>428.09999999999997</v>
      </c>
      <c r="H76" s="316"/>
      <c r="I76" s="210"/>
      <c r="J76" s="210"/>
      <c r="K76" s="209">
        <v>544</v>
      </c>
      <c r="L76" s="210"/>
      <c r="M76" s="211"/>
      <c r="N76" s="193"/>
      <c r="O76" s="226"/>
      <c r="P76" s="437"/>
      <c r="Q76" s="360">
        <f t="shared" si="12"/>
        <v>7946.3899999999994</v>
      </c>
      <c r="R76" s="350">
        <f t="shared" si="17"/>
        <v>0</v>
      </c>
      <c r="S76" s="151">
        <f t="shared" si="13"/>
        <v>428.09999999999997</v>
      </c>
      <c r="T76" s="294">
        <v>5</v>
      </c>
      <c r="U76" s="17"/>
      <c r="V76" s="46"/>
      <c r="W76" s="17"/>
      <c r="Y76" s="434">
        <f t="shared" si="14"/>
        <v>544</v>
      </c>
      <c r="Z76" s="445">
        <f t="shared" si="18"/>
        <v>0</v>
      </c>
      <c r="AA76" s="459">
        <f t="shared" si="15"/>
        <v>0</v>
      </c>
      <c r="AB76" s="453"/>
      <c r="AC76" s="4" t="str">
        <f t="shared" si="16"/>
        <v>A</v>
      </c>
      <c r="AD76" s="4"/>
      <c r="AF76" s="201">
        <v>697.81000000000006</v>
      </c>
    </row>
    <row r="77" spans="1:33" ht="13.8" x14ac:dyDescent="0.25">
      <c r="A77" s="387">
        <v>419</v>
      </c>
      <c r="B77" s="422">
        <v>3127</v>
      </c>
      <c r="C77" s="415">
        <v>5</v>
      </c>
      <c r="D77" s="176" t="s">
        <v>50</v>
      </c>
      <c r="E77" s="243">
        <v>8922.6400000000012</v>
      </c>
      <c r="F77" s="44">
        <v>0</v>
      </c>
      <c r="G77" s="328">
        <v>1072.7</v>
      </c>
      <c r="H77" s="305"/>
      <c r="I77" s="210">
        <v>500.2</v>
      </c>
      <c r="J77" s="210">
        <v>263.7</v>
      </c>
      <c r="K77" s="209">
        <v>550</v>
      </c>
      <c r="L77" s="210"/>
      <c r="M77" s="211"/>
      <c r="N77" s="193"/>
      <c r="O77" s="226"/>
      <c r="P77" s="437"/>
      <c r="Q77" s="360">
        <f t="shared" si="12"/>
        <v>10236.540000000003</v>
      </c>
      <c r="R77" s="350">
        <f t="shared" si="17"/>
        <v>0</v>
      </c>
      <c r="S77" s="151">
        <f t="shared" si="13"/>
        <v>1072.7</v>
      </c>
      <c r="T77" s="294">
        <v>15</v>
      </c>
      <c r="U77" s="17"/>
      <c r="V77" s="46">
        <f>746.9+W77</f>
        <v>1114.7</v>
      </c>
      <c r="W77" s="47">
        <v>367.8</v>
      </c>
      <c r="Y77" s="434">
        <f t="shared" si="14"/>
        <v>1313.9</v>
      </c>
      <c r="Z77" s="445">
        <f t="shared" si="18"/>
        <v>0</v>
      </c>
      <c r="AA77" s="459">
        <f t="shared" si="15"/>
        <v>0</v>
      </c>
      <c r="AB77" s="453"/>
      <c r="AC77" s="4" t="str">
        <f t="shared" si="16"/>
        <v>A</v>
      </c>
      <c r="AD77" s="4"/>
      <c r="AF77" s="201">
        <v>1191.8900000000001</v>
      </c>
    </row>
    <row r="78" spans="1:33" ht="27.6" x14ac:dyDescent="0.25">
      <c r="A78" s="387">
        <v>415</v>
      </c>
      <c r="B78" s="422">
        <v>3122</v>
      </c>
      <c r="C78" s="415">
        <v>5</v>
      </c>
      <c r="D78" s="176" t="s">
        <v>62</v>
      </c>
      <c r="E78" s="243">
        <v>2921.43</v>
      </c>
      <c r="F78" s="44">
        <v>65</v>
      </c>
      <c r="G78" s="328">
        <v>374.38</v>
      </c>
      <c r="H78" s="305"/>
      <c r="I78" s="210"/>
      <c r="J78" s="210"/>
      <c r="K78" s="209">
        <v>224</v>
      </c>
      <c r="L78" s="210"/>
      <c r="M78" s="211"/>
      <c r="N78" s="194"/>
      <c r="O78" s="226"/>
      <c r="P78" s="437"/>
      <c r="Q78" s="360">
        <f t="shared" si="12"/>
        <v>3145.43</v>
      </c>
      <c r="R78" s="350">
        <f t="shared" si="17"/>
        <v>65</v>
      </c>
      <c r="S78" s="151">
        <f t="shared" si="13"/>
        <v>374.38</v>
      </c>
      <c r="T78" s="294">
        <v>3</v>
      </c>
      <c r="U78" s="17"/>
      <c r="V78" s="46"/>
      <c r="W78" s="47"/>
      <c r="Y78" s="434">
        <f t="shared" si="14"/>
        <v>224</v>
      </c>
      <c r="Z78" s="445">
        <f t="shared" si="18"/>
        <v>0</v>
      </c>
      <c r="AA78" s="459">
        <f t="shared" si="15"/>
        <v>0</v>
      </c>
      <c r="AB78" s="453"/>
      <c r="AC78" s="4" t="str">
        <f t="shared" si="16"/>
        <v>A</v>
      </c>
      <c r="AD78" s="4"/>
      <c r="AF78" s="201">
        <v>415.92</v>
      </c>
    </row>
    <row r="79" spans="1:33" ht="27.6" x14ac:dyDescent="0.25">
      <c r="A79" s="387">
        <v>416</v>
      </c>
      <c r="B79" s="422">
        <v>3127</v>
      </c>
      <c r="C79" s="415">
        <v>5</v>
      </c>
      <c r="D79" s="176" t="s">
        <v>70</v>
      </c>
      <c r="E79" s="243">
        <v>12609.68</v>
      </c>
      <c r="F79" s="44">
        <v>185</v>
      </c>
      <c r="G79" s="328">
        <v>2116.2199999999998</v>
      </c>
      <c r="H79" s="305"/>
      <c r="I79" s="210"/>
      <c r="J79" s="210">
        <v>61.4</v>
      </c>
      <c r="K79" s="209">
        <v>303</v>
      </c>
      <c r="L79" s="210"/>
      <c r="M79" s="211"/>
      <c r="N79" s="194"/>
      <c r="O79" s="226"/>
      <c r="P79" s="437"/>
      <c r="Q79" s="360">
        <f t="shared" si="12"/>
        <v>12974.08</v>
      </c>
      <c r="R79" s="350">
        <f t="shared" si="17"/>
        <v>185</v>
      </c>
      <c r="S79" s="151">
        <f t="shared" si="13"/>
        <v>2116.2199999999998</v>
      </c>
      <c r="T79" s="294">
        <v>5</v>
      </c>
      <c r="U79" s="17"/>
      <c r="V79" s="46"/>
      <c r="W79" s="47"/>
      <c r="Y79" s="434">
        <f t="shared" si="14"/>
        <v>364.4</v>
      </c>
      <c r="Z79" s="445">
        <f t="shared" si="18"/>
        <v>0</v>
      </c>
      <c r="AA79" s="459">
        <f t="shared" si="15"/>
        <v>0</v>
      </c>
      <c r="AB79" s="453"/>
      <c r="AC79" s="4" t="str">
        <f t="shared" si="16"/>
        <v>A</v>
      </c>
      <c r="AD79" s="4"/>
      <c r="AF79" s="201">
        <v>2351.36</v>
      </c>
    </row>
    <row r="80" spans="1:33" ht="27.6" x14ac:dyDescent="0.25">
      <c r="A80" s="387">
        <v>422</v>
      </c>
      <c r="B80" s="422">
        <v>3127</v>
      </c>
      <c r="C80" s="415">
        <v>5</v>
      </c>
      <c r="D80" s="176" t="s">
        <v>147</v>
      </c>
      <c r="E80" s="243">
        <v>6677.630000000001</v>
      </c>
      <c r="F80" s="44">
        <v>0</v>
      </c>
      <c r="G80" s="328">
        <v>656.95999999999992</v>
      </c>
      <c r="H80" s="305">
        <v>500</v>
      </c>
      <c r="I80" s="210"/>
      <c r="J80" s="210">
        <v>99.5</v>
      </c>
      <c r="K80" s="209">
        <v>154</v>
      </c>
      <c r="L80" s="210"/>
      <c r="M80" s="211"/>
      <c r="N80" s="193"/>
      <c r="O80" s="226"/>
      <c r="P80" s="437"/>
      <c r="Q80" s="360">
        <f t="shared" si="12"/>
        <v>7431.130000000001</v>
      </c>
      <c r="R80" s="350">
        <f t="shared" si="17"/>
        <v>0</v>
      </c>
      <c r="S80" s="151">
        <f t="shared" si="13"/>
        <v>656.95999999999992</v>
      </c>
      <c r="T80" s="294">
        <v>4</v>
      </c>
      <c r="U80" s="17"/>
      <c r="V80" s="46">
        <v>45.5</v>
      </c>
      <c r="W80" s="47"/>
      <c r="Y80" s="434">
        <f t="shared" si="14"/>
        <v>753.5</v>
      </c>
      <c r="Z80" s="445">
        <f t="shared" si="18"/>
        <v>0</v>
      </c>
      <c r="AA80" s="459">
        <f t="shared" si="15"/>
        <v>0</v>
      </c>
      <c r="AB80" s="453"/>
      <c r="AC80" s="4" t="str">
        <f t="shared" si="16"/>
        <v>A</v>
      </c>
      <c r="AD80" s="4"/>
      <c r="AF80" s="201">
        <v>729.91</v>
      </c>
    </row>
    <row r="81" spans="1:33" ht="27.6" x14ac:dyDescent="0.25">
      <c r="A81" s="387">
        <v>423</v>
      </c>
      <c r="B81" s="422">
        <v>3124</v>
      </c>
      <c r="C81" s="415">
        <v>5</v>
      </c>
      <c r="D81" s="176" t="s">
        <v>148</v>
      </c>
      <c r="E81" s="243">
        <v>4049.08</v>
      </c>
      <c r="F81" s="44">
        <v>0</v>
      </c>
      <c r="G81" s="328">
        <v>436.38</v>
      </c>
      <c r="H81" s="305"/>
      <c r="I81" s="210"/>
      <c r="J81" s="210">
        <v>25</v>
      </c>
      <c r="K81" s="209"/>
      <c r="L81" s="210"/>
      <c r="M81" s="211"/>
      <c r="N81" s="193"/>
      <c r="O81" s="226"/>
      <c r="P81" s="437"/>
      <c r="Q81" s="360">
        <f t="shared" si="12"/>
        <v>4074.08</v>
      </c>
      <c r="R81" s="350">
        <f t="shared" si="17"/>
        <v>0</v>
      </c>
      <c r="S81" s="151">
        <f t="shared" si="13"/>
        <v>436.38</v>
      </c>
      <c r="T81" s="294">
        <v>3</v>
      </c>
      <c r="U81" s="17"/>
      <c r="V81" s="46"/>
      <c r="W81" s="47"/>
      <c r="Y81" s="434">
        <f t="shared" si="14"/>
        <v>25</v>
      </c>
      <c r="Z81" s="445">
        <f t="shared" si="18"/>
        <v>0</v>
      </c>
      <c r="AA81" s="459">
        <f t="shared" si="15"/>
        <v>0</v>
      </c>
      <c r="AB81" s="453"/>
      <c r="AC81" s="4" t="str">
        <f t="shared" si="16"/>
        <v>A</v>
      </c>
      <c r="AD81" s="4"/>
      <c r="AF81" s="201">
        <v>484.9</v>
      </c>
    </row>
    <row r="82" spans="1:33" ht="13.8" x14ac:dyDescent="0.25">
      <c r="A82" s="387">
        <v>425</v>
      </c>
      <c r="B82" s="162">
        <v>3112</v>
      </c>
      <c r="C82" s="390">
        <v>5</v>
      </c>
      <c r="D82" s="176" t="s">
        <v>51</v>
      </c>
      <c r="E82" s="243">
        <v>1280.3</v>
      </c>
      <c r="F82" s="44">
        <v>0</v>
      </c>
      <c r="G82" s="328">
        <v>50.129999999999995</v>
      </c>
      <c r="H82" s="305"/>
      <c r="I82" s="210"/>
      <c r="J82" s="210"/>
      <c r="K82" s="209"/>
      <c r="L82" s="210"/>
      <c r="M82" s="211"/>
      <c r="N82" s="193"/>
      <c r="O82" s="226"/>
      <c r="P82" s="437"/>
      <c r="Q82" s="360">
        <f t="shared" si="12"/>
        <v>1280.3</v>
      </c>
      <c r="R82" s="350">
        <f t="shared" si="17"/>
        <v>0</v>
      </c>
      <c r="S82" s="151">
        <f t="shared" si="13"/>
        <v>50.129999999999995</v>
      </c>
      <c r="T82" s="294">
        <v>1</v>
      </c>
      <c r="U82" s="17"/>
      <c r="V82" s="46"/>
      <c r="W82" s="47"/>
      <c r="Y82" s="434">
        <f t="shared" si="14"/>
        <v>0</v>
      </c>
      <c r="Z82" s="445">
        <f t="shared" si="18"/>
        <v>0</v>
      </c>
      <c r="AA82" s="459">
        <f t="shared" si="15"/>
        <v>0</v>
      </c>
      <c r="AB82" s="453"/>
      <c r="AC82" s="4" t="str">
        <f t="shared" si="16"/>
        <v/>
      </c>
      <c r="AD82" s="4"/>
      <c r="AF82" s="201">
        <v>55.7</v>
      </c>
    </row>
    <row r="83" spans="1:33" ht="23.25" customHeight="1" x14ac:dyDescent="0.25">
      <c r="A83" s="387">
        <v>433</v>
      </c>
      <c r="B83" s="162">
        <v>3114</v>
      </c>
      <c r="C83" s="390">
        <v>5</v>
      </c>
      <c r="D83" s="176" t="s">
        <v>133</v>
      </c>
      <c r="E83" s="243">
        <v>603.76</v>
      </c>
      <c r="F83" s="44">
        <v>0</v>
      </c>
      <c r="G83" s="328">
        <v>0</v>
      </c>
      <c r="H83" s="305"/>
      <c r="I83" s="210"/>
      <c r="J83" s="210"/>
      <c r="K83" s="209"/>
      <c r="L83" s="210"/>
      <c r="M83" s="211"/>
      <c r="N83" s="193"/>
      <c r="O83" s="226"/>
      <c r="P83" s="437"/>
      <c r="Q83" s="360">
        <f t="shared" si="12"/>
        <v>603.76</v>
      </c>
      <c r="R83" s="350">
        <f t="shared" si="17"/>
        <v>0</v>
      </c>
      <c r="S83" s="151">
        <f t="shared" si="13"/>
        <v>0</v>
      </c>
      <c r="T83" s="294">
        <v>1</v>
      </c>
      <c r="U83" s="17"/>
      <c r="V83" s="46"/>
      <c r="W83" s="47"/>
      <c r="Y83" s="434">
        <f t="shared" si="14"/>
        <v>0</v>
      </c>
      <c r="Z83" s="445">
        <f t="shared" si="18"/>
        <v>0</v>
      </c>
      <c r="AA83" s="459">
        <f t="shared" si="15"/>
        <v>0</v>
      </c>
      <c r="AB83" s="453"/>
      <c r="AC83" s="4" t="str">
        <f t="shared" si="16"/>
        <v/>
      </c>
      <c r="AD83" s="4"/>
      <c r="AF83" s="201">
        <v>0</v>
      </c>
    </row>
    <row r="84" spans="1:33" ht="27.6" x14ac:dyDescent="0.25">
      <c r="A84" s="387">
        <v>347</v>
      </c>
      <c r="B84" s="162">
        <v>3114</v>
      </c>
      <c r="C84" s="390">
        <v>5</v>
      </c>
      <c r="D84" s="176" t="s">
        <v>63</v>
      </c>
      <c r="E84" s="243">
        <v>1678.44</v>
      </c>
      <c r="F84" s="44">
        <v>0</v>
      </c>
      <c r="G84" s="328">
        <v>204.8</v>
      </c>
      <c r="H84" s="305"/>
      <c r="I84" s="210"/>
      <c r="J84" s="210"/>
      <c r="K84" s="209"/>
      <c r="L84" s="210"/>
      <c r="M84" s="211"/>
      <c r="N84" s="193"/>
      <c r="O84" s="226"/>
      <c r="P84" s="437"/>
      <c r="Q84" s="360">
        <f t="shared" si="12"/>
        <v>1678.44</v>
      </c>
      <c r="R84" s="350">
        <f t="shared" si="17"/>
        <v>0</v>
      </c>
      <c r="S84" s="151">
        <f t="shared" si="13"/>
        <v>204.8</v>
      </c>
      <c r="T84" s="294">
        <v>1</v>
      </c>
      <c r="U84" s="17"/>
      <c r="V84" s="46"/>
      <c r="W84" s="47"/>
      <c r="Y84" s="434">
        <f t="shared" si="14"/>
        <v>0</v>
      </c>
      <c r="Z84" s="445">
        <f t="shared" si="18"/>
        <v>0</v>
      </c>
      <c r="AA84" s="459">
        <f t="shared" si="15"/>
        <v>0</v>
      </c>
      <c r="AB84" s="453"/>
      <c r="AC84" s="4" t="str">
        <f t="shared" si="16"/>
        <v/>
      </c>
      <c r="AD84" s="4"/>
      <c r="AF84" s="201">
        <v>227.5</v>
      </c>
    </row>
    <row r="85" spans="1:33" ht="27.6" x14ac:dyDescent="0.25">
      <c r="A85" s="387">
        <v>436</v>
      </c>
      <c r="B85" s="162">
        <v>3114</v>
      </c>
      <c r="C85" s="390">
        <v>5</v>
      </c>
      <c r="D85" s="176" t="s">
        <v>134</v>
      </c>
      <c r="E85" s="243">
        <v>2108.62</v>
      </c>
      <c r="F85" s="44">
        <v>0</v>
      </c>
      <c r="G85" s="328">
        <v>65.3</v>
      </c>
      <c r="H85" s="305"/>
      <c r="I85" s="210"/>
      <c r="J85" s="210"/>
      <c r="K85" s="209"/>
      <c r="L85" s="210"/>
      <c r="M85" s="211"/>
      <c r="N85" s="193"/>
      <c r="O85" s="226"/>
      <c r="P85" s="437"/>
      <c r="Q85" s="360">
        <f t="shared" si="12"/>
        <v>2108.62</v>
      </c>
      <c r="R85" s="350">
        <f t="shared" si="17"/>
        <v>0</v>
      </c>
      <c r="S85" s="151">
        <f t="shared" si="13"/>
        <v>65.3</v>
      </c>
      <c r="T85" s="294">
        <v>1</v>
      </c>
      <c r="U85" s="17"/>
      <c r="V85" s="46"/>
      <c r="W85" s="47"/>
      <c r="Y85" s="434">
        <f t="shared" si="14"/>
        <v>0</v>
      </c>
      <c r="Z85" s="445">
        <f t="shared" si="18"/>
        <v>0</v>
      </c>
      <c r="AA85" s="459">
        <f t="shared" si="15"/>
        <v>0</v>
      </c>
      <c r="AB85" s="453"/>
      <c r="AC85" s="4" t="str">
        <f t="shared" si="16"/>
        <v/>
      </c>
      <c r="AD85" s="4"/>
      <c r="AF85" s="201">
        <v>72.53</v>
      </c>
    </row>
    <row r="86" spans="1:33" ht="27.6" x14ac:dyDescent="0.25">
      <c r="A86" s="387">
        <v>426</v>
      </c>
      <c r="B86" s="162">
        <v>3114</v>
      </c>
      <c r="C86" s="390">
        <v>5</v>
      </c>
      <c r="D86" s="176" t="s">
        <v>52</v>
      </c>
      <c r="E86" s="243">
        <v>848.09</v>
      </c>
      <c r="F86" s="44">
        <v>0</v>
      </c>
      <c r="G86" s="328">
        <v>1.2600000000000016</v>
      </c>
      <c r="H86" s="305"/>
      <c r="I86" s="210"/>
      <c r="J86" s="210"/>
      <c r="K86" s="209"/>
      <c r="L86" s="210"/>
      <c r="M86" s="211"/>
      <c r="N86" s="193"/>
      <c r="O86" s="226"/>
      <c r="P86" s="437"/>
      <c r="Q86" s="360">
        <f t="shared" si="12"/>
        <v>848.09</v>
      </c>
      <c r="R86" s="350">
        <f t="shared" si="17"/>
        <v>0</v>
      </c>
      <c r="S86" s="151">
        <f t="shared" si="13"/>
        <v>1.2600000000000016</v>
      </c>
      <c r="T86" s="294">
        <v>1</v>
      </c>
      <c r="U86" s="17"/>
      <c r="V86" s="46"/>
      <c r="W86" s="47"/>
      <c r="Y86" s="434">
        <f t="shared" si="14"/>
        <v>0</v>
      </c>
      <c r="Z86" s="445">
        <f t="shared" si="18"/>
        <v>0</v>
      </c>
      <c r="AA86" s="459">
        <f t="shared" si="15"/>
        <v>0</v>
      </c>
      <c r="AB86" s="453"/>
      <c r="AC86" s="4" t="str">
        <f t="shared" si="16"/>
        <v/>
      </c>
      <c r="AD86" s="4"/>
      <c r="AF86" s="201">
        <v>1.370000000000001</v>
      </c>
    </row>
    <row r="87" spans="1:33" ht="27.6" x14ac:dyDescent="0.25">
      <c r="A87" s="387">
        <v>432</v>
      </c>
      <c r="B87" s="162">
        <v>3114</v>
      </c>
      <c r="C87" s="390">
        <v>5</v>
      </c>
      <c r="D87" s="176" t="s">
        <v>135</v>
      </c>
      <c r="E87" s="243">
        <v>2479.4499999999998</v>
      </c>
      <c r="F87" s="44">
        <v>0</v>
      </c>
      <c r="G87" s="328">
        <v>11.1</v>
      </c>
      <c r="H87" s="305"/>
      <c r="I87" s="210"/>
      <c r="J87" s="210"/>
      <c r="K87" s="209"/>
      <c r="L87" s="210"/>
      <c r="M87" s="211"/>
      <c r="N87" s="193"/>
      <c r="O87" s="226"/>
      <c r="P87" s="437"/>
      <c r="Q87" s="360">
        <f t="shared" si="12"/>
        <v>2479.4499999999998</v>
      </c>
      <c r="R87" s="350">
        <f t="shared" si="17"/>
        <v>0</v>
      </c>
      <c r="S87" s="151">
        <f t="shared" si="13"/>
        <v>11.1</v>
      </c>
      <c r="T87" s="294">
        <v>1</v>
      </c>
      <c r="U87" s="17"/>
      <c r="V87" s="46"/>
      <c r="W87" s="47"/>
      <c r="Y87" s="434">
        <f t="shared" si="14"/>
        <v>0</v>
      </c>
      <c r="Z87" s="445">
        <f t="shared" si="18"/>
        <v>0</v>
      </c>
      <c r="AA87" s="459">
        <f t="shared" si="15"/>
        <v>0</v>
      </c>
      <c r="AB87" s="453"/>
      <c r="AC87" s="4" t="str">
        <f t="shared" si="16"/>
        <v/>
      </c>
      <c r="AD87" s="4"/>
      <c r="AF87" s="201">
        <v>12.3</v>
      </c>
    </row>
    <row r="88" spans="1:33" ht="27.6" x14ac:dyDescent="0.25">
      <c r="A88" s="387">
        <v>431</v>
      </c>
      <c r="B88" s="170">
        <v>3114</v>
      </c>
      <c r="C88" s="390">
        <v>5</v>
      </c>
      <c r="D88" s="176" t="s">
        <v>140</v>
      </c>
      <c r="E88" s="243">
        <v>1593.4300000000003</v>
      </c>
      <c r="F88" s="44">
        <v>0</v>
      </c>
      <c r="G88" s="328">
        <v>142.32999999999998</v>
      </c>
      <c r="H88" s="305"/>
      <c r="I88" s="210"/>
      <c r="J88" s="210"/>
      <c r="K88" s="209"/>
      <c r="L88" s="210"/>
      <c r="M88" s="211"/>
      <c r="N88" s="193"/>
      <c r="O88" s="226"/>
      <c r="P88" s="437"/>
      <c r="Q88" s="360">
        <f t="shared" si="12"/>
        <v>1593.4300000000003</v>
      </c>
      <c r="R88" s="350">
        <f t="shared" si="17"/>
        <v>0</v>
      </c>
      <c r="S88" s="151">
        <f t="shared" si="13"/>
        <v>142.32999999999998</v>
      </c>
      <c r="T88" s="294">
        <v>1</v>
      </c>
      <c r="U88" s="17"/>
      <c r="V88" s="46"/>
      <c r="W88" s="47"/>
      <c r="Y88" s="434">
        <f t="shared" si="14"/>
        <v>0</v>
      </c>
      <c r="Z88" s="445">
        <f t="shared" si="18"/>
        <v>0</v>
      </c>
      <c r="AA88" s="459">
        <f t="shared" si="15"/>
        <v>0</v>
      </c>
      <c r="AB88" s="453"/>
      <c r="AC88" s="4" t="str">
        <f t="shared" si="16"/>
        <v/>
      </c>
      <c r="AD88" s="4"/>
      <c r="AF88" s="201">
        <v>158.13999999999999</v>
      </c>
    </row>
    <row r="89" spans="1:33" ht="27.6" x14ac:dyDescent="0.25">
      <c r="A89" s="387">
        <v>428</v>
      </c>
      <c r="B89" s="161">
        <v>3133</v>
      </c>
      <c r="C89" s="390">
        <v>5</v>
      </c>
      <c r="D89" s="185" t="s">
        <v>53</v>
      </c>
      <c r="E89" s="243">
        <v>2999.6299999999997</v>
      </c>
      <c r="F89" s="44">
        <v>0</v>
      </c>
      <c r="G89" s="328">
        <v>271.29000000000002</v>
      </c>
      <c r="H89" s="305"/>
      <c r="I89" s="210"/>
      <c r="J89" s="210"/>
      <c r="K89" s="209"/>
      <c r="L89" s="210"/>
      <c r="M89" s="211"/>
      <c r="N89" s="193"/>
      <c r="O89" s="226"/>
      <c r="P89" s="437"/>
      <c r="Q89" s="360">
        <f t="shared" si="12"/>
        <v>2999.6299999999997</v>
      </c>
      <c r="R89" s="350">
        <f t="shared" si="17"/>
        <v>0</v>
      </c>
      <c r="S89" s="151">
        <f t="shared" si="13"/>
        <v>271.29000000000002</v>
      </c>
      <c r="T89" s="294">
        <v>2</v>
      </c>
      <c r="U89" s="17"/>
      <c r="V89" s="46"/>
      <c r="W89" s="47"/>
      <c r="Y89" s="434">
        <f t="shared" si="14"/>
        <v>0</v>
      </c>
      <c r="Z89" s="445">
        <f t="shared" si="18"/>
        <v>0</v>
      </c>
      <c r="AA89" s="459">
        <f t="shared" si="15"/>
        <v>0</v>
      </c>
      <c r="AB89" s="453"/>
      <c r="AC89" s="4" t="str">
        <f t="shared" si="16"/>
        <v/>
      </c>
      <c r="AD89" s="4"/>
      <c r="AF89" s="201">
        <v>301.43</v>
      </c>
    </row>
    <row r="90" spans="1:33" ht="28.2" thickBot="1" x14ac:dyDescent="0.3">
      <c r="A90" s="388">
        <v>427</v>
      </c>
      <c r="B90" s="171">
        <v>3133</v>
      </c>
      <c r="C90" s="391">
        <v>5</v>
      </c>
      <c r="D90" s="186" t="s">
        <v>54</v>
      </c>
      <c r="E90" s="249">
        <v>2403.6799999999998</v>
      </c>
      <c r="F90" s="344">
        <v>0</v>
      </c>
      <c r="G90" s="335">
        <v>72.209999999999994</v>
      </c>
      <c r="H90" s="305"/>
      <c r="I90" s="210"/>
      <c r="J90" s="218"/>
      <c r="K90" s="224"/>
      <c r="L90" s="210"/>
      <c r="M90" s="211"/>
      <c r="N90" s="193"/>
      <c r="O90" s="226"/>
      <c r="P90" s="437"/>
      <c r="Q90" s="360">
        <f t="shared" si="12"/>
        <v>2403.6799999999998</v>
      </c>
      <c r="R90" s="350">
        <f t="shared" si="17"/>
        <v>0</v>
      </c>
      <c r="S90" s="151">
        <f t="shared" si="13"/>
        <v>72.209999999999994</v>
      </c>
      <c r="T90" s="302">
        <v>2</v>
      </c>
      <c r="U90" s="17"/>
      <c r="V90" s="46"/>
      <c r="W90" s="47"/>
      <c r="Y90" s="435">
        <f t="shared" si="14"/>
        <v>0</v>
      </c>
      <c r="Z90" s="445">
        <f t="shared" si="18"/>
        <v>0</v>
      </c>
      <c r="AA90" s="459">
        <f t="shared" si="15"/>
        <v>0</v>
      </c>
      <c r="AB90" s="453"/>
      <c r="AC90" s="4" t="str">
        <f t="shared" si="16"/>
        <v/>
      </c>
      <c r="AD90" s="4"/>
      <c r="AF90" s="201">
        <v>80.28</v>
      </c>
    </row>
    <row r="91" spans="1:33" ht="13.8" thickBot="1" x14ac:dyDescent="0.3">
      <c r="A91" s="1"/>
      <c r="C91" s="2" t="s">
        <v>55</v>
      </c>
      <c r="D91" s="377" t="s">
        <v>79</v>
      </c>
      <c r="E91" s="336">
        <f t="shared" ref="E91:G91" si="19">SUM(E5:E90)</f>
        <v>364414.88053000002</v>
      </c>
      <c r="F91" s="345">
        <f>SUM(F5:F90)</f>
        <v>2184.04</v>
      </c>
      <c r="G91" s="337">
        <f t="shared" si="19"/>
        <v>43478.8</v>
      </c>
      <c r="H91" s="317">
        <f t="shared" ref="H91:N91" si="20">SUM(H5:H90)</f>
        <v>731.37</v>
      </c>
      <c r="I91" s="251">
        <f t="shared" si="20"/>
        <v>4500</v>
      </c>
      <c r="J91" s="251">
        <f t="shared" si="20"/>
        <v>1137.6999999999998</v>
      </c>
      <c r="K91" s="251">
        <f t="shared" si="20"/>
        <v>7500</v>
      </c>
      <c r="L91" s="251">
        <f t="shared" si="20"/>
        <v>10.82</v>
      </c>
      <c r="M91" s="252">
        <f t="shared" si="20"/>
        <v>0</v>
      </c>
      <c r="N91" s="250">
        <f t="shared" si="20"/>
        <v>182</v>
      </c>
      <c r="O91" s="253">
        <f>SUM(O5:O90)</f>
        <v>10.82</v>
      </c>
      <c r="P91" s="442">
        <f>SUM(P5:P90)</f>
        <v>0</v>
      </c>
      <c r="Q91" s="364">
        <f t="shared" si="12"/>
        <v>378294.77053000004</v>
      </c>
      <c r="R91" s="354">
        <f t="shared" ref="R91:W91" si="21">SUM(R5:R90)</f>
        <v>2366.04</v>
      </c>
      <c r="S91" s="292">
        <f t="shared" si="21"/>
        <v>43489.62</v>
      </c>
      <c r="T91" s="277">
        <f t="shared" si="21"/>
        <v>250.5</v>
      </c>
      <c r="U91" s="278">
        <f t="shared" si="21"/>
        <v>2.2999999999999998</v>
      </c>
      <c r="V91" s="152">
        <f t="shared" si="21"/>
        <v>11293.500000000002</v>
      </c>
      <c r="W91" s="233">
        <f t="shared" si="21"/>
        <v>3308.7000000000007</v>
      </c>
      <c r="Y91" s="231">
        <f>SUM(Y5:Y90)</f>
        <v>13879.889999999998</v>
      </c>
      <c r="Z91" s="232">
        <f>SUM(Z5:Z90)</f>
        <v>182</v>
      </c>
      <c r="AA91" s="469">
        <f>SUM(AA5:AA90)</f>
        <v>10.82</v>
      </c>
      <c r="AB91" s="455"/>
      <c r="AC91" s="16"/>
      <c r="AD91" s="16"/>
      <c r="AF91" s="431">
        <f>SUM(AF5:AF90)</f>
        <v>48488.390000000014</v>
      </c>
    </row>
    <row r="92" spans="1:33" s="19" customFormat="1" ht="6.75" customHeight="1" thickBot="1" x14ac:dyDescent="0.3">
      <c r="A92" s="1"/>
      <c r="B92" s="235"/>
      <c r="C92" s="1"/>
      <c r="D92" s="33"/>
      <c r="E92" s="293"/>
      <c r="F92" s="7"/>
      <c r="G92" s="293"/>
      <c r="H92" s="282"/>
      <c r="I92" s="4"/>
      <c r="J92" s="4"/>
      <c r="K92" s="4"/>
      <c r="L92" s="4"/>
      <c r="M92" s="4"/>
      <c r="N92" s="111"/>
      <c r="O92" s="208"/>
      <c r="P92" s="114"/>
      <c r="Q92" s="287"/>
      <c r="R92" s="5"/>
      <c r="S92" s="5"/>
      <c r="T92" s="4"/>
      <c r="U92" s="64"/>
      <c r="V92" s="234"/>
      <c r="W92" s="5"/>
      <c r="Y92" s="5"/>
      <c r="Z92" s="5"/>
      <c r="AA92" s="5"/>
      <c r="AB92" s="43"/>
      <c r="AC92" s="43"/>
      <c r="AD92" s="43"/>
      <c r="AF92" s="5"/>
    </row>
    <row r="93" spans="1:33" x14ac:dyDescent="0.25">
      <c r="A93" s="1"/>
      <c r="C93" s="21">
        <v>1</v>
      </c>
      <c r="D93" s="22" t="s">
        <v>56</v>
      </c>
      <c r="E93" s="120">
        <f t="shared" ref="E93:G93" si="22">SUM(E5:E29)</f>
        <v>125134.81999999999</v>
      </c>
      <c r="F93" s="120">
        <f>SUM(F5:F29)</f>
        <v>1055.95</v>
      </c>
      <c r="G93" s="120">
        <f t="shared" si="22"/>
        <v>16144.550000000001</v>
      </c>
      <c r="H93" s="283">
        <f t="shared" ref="H93:W93" si="23">SUM(H5:H29)</f>
        <v>192.37</v>
      </c>
      <c r="I93" s="260">
        <f t="shared" si="23"/>
        <v>1772.3999999999999</v>
      </c>
      <c r="J93" s="260">
        <f>SUM(J5:J29)</f>
        <v>186</v>
      </c>
      <c r="K93" s="260">
        <f t="shared" si="23"/>
        <v>2098</v>
      </c>
      <c r="L93" s="260">
        <f t="shared" si="23"/>
        <v>2.9499999999999997</v>
      </c>
      <c r="M93" s="261">
        <f t="shared" si="23"/>
        <v>0</v>
      </c>
      <c r="N93" s="260">
        <f t="shared" si="23"/>
        <v>80</v>
      </c>
      <c r="O93" s="260">
        <f>SUM(O5:O29)</f>
        <v>2.9499999999999997</v>
      </c>
      <c r="P93" s="260">
        <f>SUM(P5:P29)</f>
        <v>0</v>
      </c>
      <c r="Q93" s="290">
        <f t="shared" si="23"/>
        <v>129386.54000000001</v>
      </c>
      <c r="R93" s="260">
        <f t="shared" si="23"/>
        <v>1135.95</v>
      </c>
      <c r="S93" s="260">
        <f t="shared" si="23"/>
        <v>16147.500000000002</v>
      </c>
      <c r="T93" s="261">
        <f t="shared" si="23"/>
        <v>82.5</v>
      </c>
      <c r="U93" s="261">
        <f t="shared" si="23"/>
        <v>2.2999999999999998</v>
      </c>
      <c r="V93" s="261">
        <f t="shared" si="23"/>
        <v>4968.5999999999995</v>
      </c>
      <c r="W93" s="261">
        <f t="shared" si="23"/>
        <v>1303.2</v>
      </c>
      <c r="X93" s="89"/>
      <c r="Y93" s="260">
        <f>SUM(Y5:Y29)</f>
        <v>4251.72</v>
      </c>
      <c r="Z93" s="260">
        <f>SUM(Z5:Z29)</f>
        <v>80</v>
      </c>
      <c r="AA93" s="260">
        <f>SUM(AA5:AA29)</f>
        <v>2.9499999999999997</v>
      </c>
      <c r="AB93" s="87"/>
      <c r="AC93" s="87"/>
      <c r="AD93" s="87"/>
      <c r="AE93" s="5"/>
      <c r="AF93" s="260">
        <f>SUM(AF5:AF29)</f>
        <v>17922.98</v>
      </c>
      <c r="AG93" s="89"/>
    </row>
    <row r="94" spans="1:33" x14ac:dyDescent="0.25">
      <c r="A94" s="1"/>
      <c r="C94" s="23">
        <v>2</v>
      </c>
      <c r="D94" s="24" t="s">
        <v>57</v>
      </c>
      <c r="E94" s="123">
        <f t="shared" ref="E94:G94" si="24">SUM(E30:E41)</f>
        <v>51937.31</v>
      </c>
      <c r="F94" s="67">
        <f>SUM(F30:F41)</f>
        <v>400</v>
      </c>
      <c r="G94" s="123">
        <f t="shared" si="24"/>
        <v>6027.0899999999992</v>
      </c>
      <c r="H94" s="284">
        <f t="shared" ref="H94:W94" si="25">SUM(H30:H41)</f>
        <v>0</v>
      </c>
      <c r="I94" s="67">
        <f t="shared" si="25"/>
        <v>852.8</v>
      </c>
      <c r="J94" s="67">
        <f>SUM(J30:J41)</f>
        <v>282.3</v>
      </c>
      <c r="K94" s="67">
        <f t="shared" si="25"/>
        <v>994</v>
      </c>
      <c r="L94" s="67">
        <f t="shared" si="25"/>
        <v>0.59</v>
      </c>
      <c r="M94" s="28">
        <f t="shared" si="25"/>
        <v>0</v>
      </c>
      <c r="N94" s="28">
        <f t="shared" si="25"/>
        <v>102</v>
      </c>
      <c r="O94" s="67">
        <f>SUM(O30:O41)</f>
        <v>0.59</v>
      </c>
      <c r="P94" s="28">
        <f>SUM(P30:P41)</f>
        <v>0</v>
      </c>
      <c r="Q94" s="291">
        <f t="shared" si="25"/>
        <v>54066.999999999993</v>
      </c>
      <c r="R94" s="67">
        <f t="shared" si="25"/>
        <v>502</v>
      </c>
      <c r="S94" s="67">
        <f t="shared" si="25"/>
        <v>6027.6799999999994</v>
      </c>
      <c r="T94" s="28">
        <f t="shared" si="25"/>
        <v>35</v>
      </c>
      <c r="U94" s="28">
        <f t="shared" si="25"/>
        <v>0</v>
      </c>
      <c r="V94" s="67">
        <f t="shared" si="25"/>
        <v>1897.2</v>
      </c>
      <c r="W94" s="67">
        <f t="shared" si="25"/>
        <v>627</v>
      </c>
      <c r="Y94" s="67">
        <f>SUM(Y30:Y41)</f>
        <v>2129.69</v>
      </c>
      <c r="Z94" s="67">
        <f>SUM(Z30:Z41)</f>
        <v>102</v>
      </c>
      <c r="AA94" s="67">
        <f>SUM(AA30:AA41)</f>
        <v>0.59</v>
      </c>
      <c r="AF94" s="67">
        <f>SUM(AF30:AF41)</f>
        <v>6675.3500000000013</v>
      </c>
    </row>
    <row r="95" spans="1:33" s="29" customFormat="1" x14ac:dyDescent="0.25">
      <c r="A95" s="25"/>
      <c r="B95" s="238"/>
      <c r="C95" s="26">
        <v>3</v>
      </c>
      <c r="D95" s="27" t="s">
        <v>58</v>
      </c>
      <c r="E95" s="123">
        <f t="shared" ref="E95:G95" si="26">SUM(E42:E58)</f>
        <v>68710.34</v>
      </c>
      <c r="F95" s="28">
        <f>SUM(F42:F58)</f>
        <v>90</v>
      </c>
      <c r="G95" s="123">
        <f t="shared" si="26"/>
        <v>8069.5100000000011</v>
      </c>
      <c r="H95" s="284">
        <f t="shared" ref="H95:W95" si="27">SUM(H42:H58)</f>
        <v>0</v>
      </c>
      <c r="I95" s="67">
        <f t="shared" si="27"/>
        <v>622.40000000000009</v>
      </c>
      <c r="J95" s="67">
        <f>SUM(J42:J58)</f>
        <v>106.39999999999999</v>
      </c>
      <c r="K95" s="67">
        <f t="shared" si="27"/>
        <v>1062</v>
      </c>
      <c r="L95" s="67">
        <f t="shared" si="27"/>
        <v>5.05</v>
      </c>
      <c r="M95" s="28">
        <f t="shared" si="27"/>
        <v>0</v>
      </c>
      <c r="N95" s="28">
        <f t="shared" si="27"/>
        <v>0</v>
      </c>
      <c r="O95" s="67">
        <f>SUM(O42:O58)</f>
        <v>5.05</v>
      </c>
      <c r="P95" s="28">
        <f>SUM(P42:P58)</f>
        <v>0</v>
      </c>
      <c r="Q95" s="291">
        <f t="shared" si="27"/>
        <v>70506.19</v>
      </c>
      <c r="R95" s="67">
        <f t="shared" si="27"/>
        <v>90</v>
      </c>
      <c r="S95" s="67">
        <f t="shared" si="27"/>
        <v>8074.56</v>
      </c>
      <c r="T95" s="28">
        <f t="shared" si="27"/>
        <v>43</v>
      </c>
      <c r="U95" s="28">
        <f t="shared" si="27"/>
        <v>0</v>
      </c>
      <c r="V95" s="67">
        <f t="shared" si="27"/>
        <v>1435.8000000000002</v>
      </c>
      <c r="W95" s="67">
        <f t="shared" si="27"/>
        <v>457.70000000000005</v>
      </c>
      <c r="Y95" s="67">
        <f>SUM(Y42:Y58)</f>
        <v>1795.85</v>
      </c>
      <c r="Z95" s="67">
        <f>SUM(Z42:Z58)</f>
        <v>0</v>
      </c>
      <c r="AA95" s="67">
        <f>SUM(AA42:AA58)</f>
        <v>5.05</v>
      </c>
      <c r="AB95" s="40"/>
      <c r="AC95" s="40"/>
      <c r="AD95" s="40"/>
      <c r="AE95" s="40"/>
      <c r="AF95" s="67">
        <f>SUM(AF42:AF58)</f>
        <v>8960.1699999999983</v>
      </c>
    </row>
    <row r="96" spans="1:33" x14ac:dyDescent="0.25">
      <c r="A96" s="1"/>
      <c r="C96" s="23">
        <v>4</v>
      </c>
      <c r="D96" s="24" t="s">
        <v>59</v>
      </c>
      <c r="E96" s="124">
        <f t="shared" ref="E96:G96" si="28">SUM(E59:E69)</f>
        <v>40183.390529999997</v>
      </c>
      <c r="F96" s="15">
        <f>SUM(F59:F69)</f>
        <v>388.09000000000003</v>
      </c>
      <c r="G96" s="124">
        <f t="shared" si="28"/>
        <v>5272.6399999999994</v>
      </c>
      <c r="H96" s="285">
        <f t="shared" ref="H96:W96" si="29">SUM(H59:H69)</f>
        <v>0</v>
      </c>
      <c r="I96" s="14">
        <f t="shared" si="29"/>
        <v>645</v>
      </c>
      <c r="J96" s="14">
        <f>SUM(J59:J69)</f>
        <v>107.39999999999999</v>
      </c>
      <c r="K96" s="14">
        <f t="shared" si="29"/>
        <v>1163</v>
      </c>
      <c r="L96" s="14">
        <f t="shared" si="29"/>
        <v>2.23</v>
      </c>
      <c r="M96" s="15">
        <f t="shared" si="29"/>
        <v>0</v>
      </c>
      <c r="N96" s="15">
        <f t="shared" si="29"/>
        <v>0</v>
      </c>
      <c r="O96" s="14">
        <f>SUM(O59:O69)</f>
        <v>2.23</v>
      </c>
      <c r="P96" s="15">
        <f>SUM(P59:P69)</f>
        <v>0</v>
      </c>
      <c r="Q96" s="291">
        <f t="shared" si="29"/>
        <v>42101.020530000002</v>
      </c>
      <c r="R96" s="14">
        <f t="shared" si="29"/>
        <v>388.09000000000003</v>
      </c>
      <c r="S96" s="14">
        <f t="shared" si="29"/>
        <v>5274.87</v>
      </c>
      <c r="T96" s="15">
        <f t="shared" si="29"/>
        <v>26</v>
      </c>
      <c r="U96" s="15">
        <f t="shared" si="29"/>
        <v>0</v>
      </c>
      <c r="V96" s="14">
        <f t="shared" si="29"/>
        <v>1537.4</v>
      </c>
      <c r="W96" s="14">
        <f t="shared" si="29"/>
        <v>474.20000000000005</v>
      </c>
      <c r="Y96" s="14">
        <f>SUM(Y59:Y69)</f>
        <v>1917.6299999999999</v>
      </c>
      <c r="Z96" s="14">
        <f>SUM(Z59:Z69)</f>
        <v>0</v>
      </c>
      <c r="AA96" s="14">
        <f>SUM(AA59:AA69)</f>
        <v>2.23</v>
      </c>
      <c r="AF96" s="14">
        <f>SUM(AF59:AF69)</f>
        <v>5858.38</v>
      </c>
    </row>
    <row r="97" spans="1:32" ht="13.8" thickBot="1" x14ac:dyDescent="0.3">
      <c r="A97" s="1"/>
      <c r="C97" s="30">
        <v>5</v>
      </c>
      <c r="D97" s="31" t="s">
        <v>60</v>
      </c>
      <c r="E97" s="125">
        <f t="shared" ref="E97:G97" si="30">SUM(E70:E90)</f>
        <v>78449.01999999999</v>
      </c>
      <c r="F97" s="32">
        <f>SUM(F70:F90)</f>
        <v>250</v>
      </c>
      <c r="G97" s="125">
        <f t="shared" si="30"/>
        <v>7965.0100000000011</v>
      </c>
      <c r="H97" s="286">
        <f t="shared" ref="H97:W97" si="31">SUM(H70:H90)</f>
        <v>539</v>
      </c>
      <c r="I97" s="68">
        <f>SUM(I70:I90)</f>
        <v>607.4</v>
      </c>
      <c r="J97" s="68">
        <f>SUM(J70:J90)</f>
        <v>455.59999999999997</v>
      </c>
      <c r="K97" s="68">
        <f t="shared" si="31"/>
        <v>2183</v>
      </c>
      <c r="L97" s="68">
        <f t="shared" si="31"/>
        <v>0</v>
      </c>
      <c r="M97" s="32">
        <f t="shared" si="31"/>
        <v>0</v>
      </c>
      <c r="N97" s="32">
        <f t="shared" si="31"/>
        <v>0</v>
      </c>
      <c r="O97" s="68">
        <f>SUM(O70:O90)</f>
        <v>0</v>
      </c>
      <c r="P97" s="32">
        <f>SUM(P70:P90)</f>
        <v>0</v>
      </c>
      <c r="Q97" s="68">
        <f t="shared" si="31"/>
        <v>82234.01999999999</v>
      </c>
      <c r="R97" s="68">
        <f t="shared" si="31"/>
        <v>250</v>
      </c>
      <c r="S97" s="68">
        <f t="shared" si="31"/>
        <v>7965.0100000000011</v>
      </c>
      <c r="T97" s="32">
        <f t="shared" si="31"/>
        <v>64</v>
      </c>
      <c r="U97" s="32">
        <f t="shared" si="31"/>
        <v>0</v>
      </c>
      <c r="V97" s="68">
        <f t="shared" si="31"/>
        <v>1454.5</v>
      </c>
      <c r="W97" s="68">
        <f t="shared" si="31"/>
        <v>446.6</v>
      </c>
      <c r="Y97" s="68">
        <f>SUM(Y70:Y90)</f>
        <v>3785.0000000000005</v>
      </c>
      <c r="Z97" s="68">
        <f>SUM(Z70:Z90)</f>
        <v>0</v>
      </c>
      <c r="AA97" s="68">
        <f>SUM(AA70:AA90)</f>
        <v>0</v>
      </c>
      <c r="AF97" s="68">
        <f>SUM(AF70:AF90)</f>
        <v>9071.510000000002</v>
      </c>
    </row>
    <row r="98" spans="1:32" x14ac:dyDescent="0.25">
      <c r="A98" s="1"/>
      <c r="D98" s="33"/>
      <c r="E98" s="88"/>
      <c r="F98" s="16"/>
      <c r="G98" s="88"/>
      <c r="H98" s="115"/>
      <c r="I98" s="16"/>
      <c r="J98" s="16"/>
      <c r="K98" s="16"/>
      <c r="L98" s="16"/>
      <c r="M98" s="16"/>
      <c r="N98" s="16"/>
      <c r="O98" s="16"/>
      <c r="P98" s="16"/>
      <c r="Q98" s="34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</row>
    <row r="99" spans="1:32" x14ac:dyDescent="0.25">
      <c r="A99" s="1"/>
      <c r="C99" s="1"/>
      <c r="D99" s="33"/>
      <c r="E99" s="88"/>
      <c r="F99" s="16"/>
      <c r="G99" s="88"/>
      <c r="H99" s="115"/>
      <c r="I99" s="16"/>
      <c r="J99" s="16"/>
      <c r="K99" s="16"/>
      <c r="L99" s="16"/>
      <c r="M99" s="16"/>
      <c r="N99" s="16"/>
      <c r="O99" s="16"/>
      <c r="P99" s="16"/>
      <c r="Q99" s="34"/>
      <c r="R99" s="16"/>
      <c r="S99" s="16"/>
      <c r="T99" s="16"/>
      <c r="U99" s="16"/>
      <c r="V99" s="16"/>
      <c r="W99" s="16"/>
    </row>
    <row r="100" spans="1:32" x14ac:dyDescent="0.25">
      <c r="A100" s="1"/>
      <c r="C100" s="1"/>
      <c r="D100" s="33"/>
      <c r="F100" s="16"/>
      <c r="G100" s="88"/>
      <c r="H100" s="128"/>
      <c r="I100" s="16"/>
      <c r="J100" s="16"/>
      <c r="K100" s="16"/>
      <c r="L100" s="16"/>
      <c r="M100" s="16"/>
      <c r="N100" s="16"/>
      <c r="O100" s="115"/>
      <c r="P100" s="115"/>
      <c r="Q100" s="34"/>
      <c r="R100" s="16"/>
      <c r="S100" s="16"/>
      <c r="T100" s="16"/>
      <c r="U100" s="16"/>
    </row>
    <row r="101" spans="1:32" x14ac:dyDescent="0.25">
      <c r="A101" s="1"/>
      <c r="C101" s="1"/>
      <c r="D101" s="33"/>
      <c r="E101" s="88"/>
      <c r="F101" s="16"/>
      <c r="G101" s="88"/>
      <c r="H101" s="128"/>
      <c r="I101" s="16"/>
      <c r="J101" s="34"/>
      <c r="K101" s="16"/>
      <c r="L101" s="16"/>
      <c r="M101" s="16"/>
      <c r="N101" s="16"/>
      <c r="O101" s="115"/>
      <c r="P101" s="115"/>
      <c r="Q101" s="34"/>
      <c r="R101" s="16"/>
      <c r="S101" s="16"/>
      <c r="T101" s="16"/>
      <c r="U101" s="16"/>
    </row>
    <row r="102" spans="1:32" x14ac:dyDescent="0.25">
      <c r="A102" s="1"/>
      <c r="C102" s="1"/>
      <c r="D102" s="33"/>
      <c r="E102" s="88"/>
      <c r="F102" s="16"/>
      <c r="G102" s="88"/>
      <c r="H102" s="128"/>
      <c r="I102" s="16"/>
      <c r="J102" s="34"/>
      <c r="K102" s="16"/>
      <c r="L102" s="16"/>
      <c r="M102" s="16"/>
      <c r="N102" s="16"/>
      <c r="O102" s="115"/>
      <c r="P102" s="115"/>
      <c r="Q102" s="34"/>
      <c r="R102" s="16"/>
      <c r="S102" s="16"/>
      <c r="T102" s="16"/>
      <c r="U102" s="16"/>
    </row>
    <row r="103" spans="1:32" x14ac:dyDescent="0.25">
      <c r="A103" s="16"/>
      <c r="B103" s="115"/>
      <c r="C103" s="16"/>
      <c r="D103" s="16"/>
      <c r="E103" s="88"/>
      <c r="F103" s="16"/>
      <c r="G103" s="88"/>
      <c r="H103" s="128"/>
      <c r="I103" s="16"/>
      <c r="J103" s="16"/>
      <c r="K103" s="16"/>
      <c r="L103" s="16"/>
      <c r="M103" s="16"/>
      <c r="N103" s="16"/>
      <c r="O103" s="115"/>
      <c r="P103" s="115"/>
      <c r="Q103" s="34"/>
      <c r="R103" s="16"/>
      <c r="S103" s="16"/>
      <c r="T103" s="16"/>
      <c r="U103" s="16"/>
    </row>
    <row r="104" spans="1:32" x14ac:dyDescent="0.25">
      <c r="A104" s="16"/>
      <c r="B104" s="115"/>
      <c r="C104" s="16"/>
      <c r="D104" s="16"/>
      <c r="E104" s="88"/>
      <c r="F104" s="16"/>
      <c r="G104" s="88"/>
      <c r="H104" s="128"/>
      <c r="I104" s="16"/>
      <c r="J104" s="16"/>
      <c r="K104" s="16"/>
      <c r="L104" s="16"/>
      <c r="M104" s="16"/>
      <c r="N104" s="16"/>
      <c r="O104" s="115"/>
      <c r="P104" s="115"/>
      <c r="Q104" s="34"/>
      <c r="R104" s="16"/>
      <c r="S104" s="16"/>
      <c r="T104" s="16"/>
      <c r="U104" s="16"/>
    </row>
    <row r="105" spans="1:32" x14ac:dyDescent="0.25">
      <c r="A105" s="16"/>
      <c r="B105" s="115"/>
      <c r="C105" s="16"/>
      <c r="D105" s="16"/>
      <c r="E105" s="88"/>
      <c r="F105" s="16"/>
      <c r="G105" s="88"/>
      <c r="H105" s="128"/>
      <c r="I105" s="16"/>
      <c r="J105" s="16"/>
      <c r="K105" s="16"/>
      <c r="L105" s="16"/>
      <c r="M105" s="16"/>
      <c r="N105" s="16"/>
      <c r="O105" s="115"/>
      <c r="P105" s="115"/>
      <c r="Q105" s="34"/>
      <c r="R105" s="16"/>
      <c r="S105" s="16"/>
      <c r="T105" s="16"/>
      <c r="U105" s="16"/>
    </row>
    <row r="106" spans="1:32" x14ac:dyDescent="0.25">
      <c r="A106" s="16"/>
      <c r="B106" s="115"/>
      <c r="C106" s="16"/>
      <c r="D106" s="16"/>
      <c r="E106" s="88"/>
      <c r="F106" s="16"/>
      <c r="G106" s="88"/>
      <c r="H106" s="128"/>
      <c r="I106" s="16"/>
      <c r="J106" s="16"/>
      <c r="K106" s="16"/>
      <c r="L106" s="16"/>
      <c r="M106" s="16"/>
      <c r="N106" s="16"/>
      <c r="O106" s="115"/>
      <c r="P106" s="115"/>
      <c r="Q106" s="34"/>
      <c r="R106" s="16"/>
      <c r="S106" s="16"/>
      <c r="T106" s="16"/>
      <c r="U106" s="16"/>
    </row>
    <row r="107" spans="1:32" x14ac:dyDescent="0.25">
      <c r="A107" s="16"/>
      <c r="B107" s="115"/>
      <c r="C107" s="16"/>
      <c r="D107" s="16"/>
      <c r="E107" s="88"/>
      <c r="F107" s="16"/>
      <c r="G107" s="88"/>
      <c r="H107" s="128"/>
      <c r="I107" s="16"/>
      <c r="J107" s="16"/>
      <c r="K107" s="16"/>
      <c r="L107" s="16"/>
      <c r="M107" s="16"/>
      <c r="N107" s="16"/>
      <c r="O107" s="115"/>
      <c r="P107" s="115"/>
      <c r="Q107" s="34"/>
      <c r="R107" s="16"/>
      <c r="S107" s="16"/>
      <c r="T107" s="16"/>
      <c r="U107" s="16"/>
    </row>
    <row r="108" spans="1:32" x14ac:dyDescent="0.25">
      <c r="A108" s="16"/>
      <c r="B108" s="115"/>
      <c r="C108" s="16"/>
      <c r="D108" s="16"/>
      <c r="E108" s="88"/>
      <c r="F108" s="16"/>
      <c r="G108" s="88"/>
      <c r="H108" s="128"/>
      <c r="I108" s="16"/>
      <c r="J108" s="16"/>
      <c r="K108" s="16"/>
      <c r="L108" s="16"/>
      <c r="M108" s="16"/>
      <c r="N108" s="16"/>
      <c r="O108" s="115"/>
      <c r="P108" s="115"/>
      <c r="Q108" s="34"/>
      <c r="R108" s="16"/>
      <c r="S108" s="16" t="s">
        <v>119</v>
      </c>
      <c r="T108" s="16"/>
      <c r="U108" s="16"/>
    </row>
    <row r="109" spans="1:32" x14ac:dyDescent="0.25">
      <c r="A109" s="16"/>
      <c r="B109" s="115"/>
      <c r="C109" s="16"/>
      <c r="D109" s="16"/>
      <c r="E109" s="88"/>
      <c r="F109" s="16"/>
      <c r="G109" s="88"/>
      <c r="H109" s="128"/>
      <c r="I109" s="16"/>
      <c r="J109" s="16"/>
      <c r="K109" s="16"/>
      <c r="L109" s="16"/>
      <c r="M109" s="16"/>
      <c r="N109" s="16"/>
      <c r="O109" s="115"/>
      <c r="P109" s="115"/>
      <c r="Q109" s="34"/>
      <c r="R109" s="16"/>
      <c r="S109" s="16"/>
      <c r="T109" s="16"/>
      <c r="U109" s="16"/>
    </row>
    <row r="110" spans="1:32" x14ac:dyDescent="0.25">
      <c r="A110" s="16"/>
      <c r="B110" s="115"/>
      <c r="C110" s="16"/>
      <c r="D110" s="16"/>
      <c r="E110" s="88"/>
      <c r="F110" s="16"/>
      <c r="G110" s="88"/>
      <c r="H110" s="128"/>
      <c r="I110" s="16"/>
      <c r="J110" s="16"/>
      <c r="K110" s="16"/>
      <c r="L110" s="16"/>
      <c r="M110" s="16"/>
      <c r="N110" s="16"/>
      <c r="O110" s="115"/>
      <c r="P110" s="115"/>
      <c r="Q110" s="34"/>
      <c r="R110" s="16"/>
      <c r="S110" s="16"/>
      <c r="T110" s="16"/>
      <c r="U110" s="16"/>
    </row>
    <row r="111" spans="1:32" x14ac:dyDescent="0.25">
      <c r="A111" s="16"/>
      <c r="B111" s="115"/>
      <c r="C111" s="16"/>
      <c r="D111" s="16"/>
      <c r="E111" s="88"/>
      <c r="F111" s="16"/>
      <c r="G111" s="88"/>
      <c r="H111" s="128"/>
      <c r="I111" s="16"/>
      <c r="J111" s="16"/>
      <c r="K111" s="16"/>
      <c r="L111" s="16"/>
      <c r="M111" s="16"/>
      <c r="N111" s="16"/>
      <c r="O111" s="115"/>
      <c r="P111" s="115"/>
      <c r="Q111" s="34"/>
      <c r="R111" s="16"/>
      <c r="S111" s="16"/>
      <c r="T111" s="16"/>
      <c r="U111" s="16"/>
    </row>
    <row r="112" spans="1:32" x14ac:dyDescent="0.25">
      <c r="A112" s="16"/>
      <c r="B112" s="115"/>
      <c r="C112" s="16"/>
      <c r="D112" s="16"/>
      <c r="E112" s="88"/>
      <c r="F112" s="16"/>
      <c r="G112" s="88"/>
      <c r="H112" s="128"/>
      <c r="I112" s="16"/>
      <c r="J112" s="16"/>
      <c r="K112" s="16"/>
      <c r="L112" s="16"/>
      <c r="M112" s="16"/>
      <c r="N112" s="16"/>
      <c r="O112" s="115"/>
      <c r="P112" s="115"/>
      <c r="Q112" s="34"/>
      <c r="R112" s="16"/>
      <c r="S112" s="16"/>
      <c r="T112" s="16"/>
      <c r="U112" s="16"/>
    </row>
    <row r="113" spans="1:21" x14ac:dyDescent="0.25">
      <c r="A113" s="16"/>
      <c r="B113" s="115"/>
      <c r="C113" s="16"/>
      <c r="D113" s="16"/>
      <c r="E113" s="88"/>
      <c r="F113" s="16"/>
      <c r="G113" s="88" t="s">
        <v>119</v>
      </c>
      <c r="H113" s="128"/>
      <c r="I113" s="16"/>
      <c r="J113" s="16"/>
      <c r="K113" s="16"/>
      <c r="L113" s="16"/>
      <c r="M113" s="16"/>
      <c r="N113" s="16"/>
      <c r="O113" s="115"/>
      <c r="P113" s="115"/>
      <c r="Q113" s="34"/>
      <c r="R113" s="16"/>
      <c r="S113" s="16"/>
      <c r="T113" s="16"/>
      <c r="U113" s="16"/>
    </row>
    <row r="114" spans="1:21" x14ac:dyDescent="0.25">
      <c r="A114" s="16"/>
      <c r="B114" s="115"/>
      <c r="C114" s="16"/>
      <c r="D114" s="16"/>
      <c r="E114" s="88"/>
      <c r="F114" s="16"/>
      <c r="G114" s="88"/>
      <c r="H114" s="128"/>
      <c r="I114" s="16"/>
      <c r="J114" s="16"/>
      <c r="K114" s="16"/>
      <c r="L114" s="16"/>
      <c r="M114" s="16"/>
      <c r="N114" s="16"/>
      <c r="O114" s="115"/>
      <c r="P114" s="115"/>
      <c r="Q114" s="34"/>
      <c r="R114" s="16"/>
      <c r="S114" s="16"/>
      <c r="T114" s="16"/>
      <c r="U114" s="16"/>
    </row>
    <row r="115" spans="1:21" x14ac:dyDescent="0.25">
      <c r="A115" s="16"/>
      <c r="B115" s="115"/>
      <c r="C115" s="16"/>
      <c r="D115" s="16"/>
      <c r="E115" s="88"/>
      <c r="F115" s="16"/>
      <c r="G115" s="88"/>
      <c r="H115" s="128"/>
      <c r="I115" s="16"/>
      <c r="J115" s="16"/>
      <c r="K115" s="16"/>
      <c r="L115" s="16"/>
      <c r="M115" s="16"/>
      <c r="N115" s="16"/>
      <c r="O115" s="115"/>
      <c r="P115" s="115"/>
      <c r="Q115" s="34"/>
      <c r="R115" s="16"/>
      <c r="S115" s="16"/>
      <c r="T115" s="16"/>
      <c r="U115" s="16"/>
    </row>
    <row r="116" spans="1:21" x14ac:dyDescent="0.25">
      <c r="A116" s="16"/>
      <c r="B116" s="115"/>
      <c r="C116" s="16"/>
      <c r="D116" s="16"/>
      <c r="E116" s="88"/>
      <c r="F116" s="16"/>
      <c r="G116" s="88"/>
      <c r="H116" s="128"/>
      <c r="I116" s="16"/>
      <c r="J116" s="16"/>
      <c r="K116" s="16"/>
      <c r="L116" s="16"/>
      <c r="M116" s="16"/>
      <c r="N116" s="16"/>
      <c r="O116" s="115"/>
      <c r="P116" s="115"/>
      <c r="Q116" s="34"/>
      <c r="R116" s="16"/>
      <c r="S116" s="16"/>
      <c r="T116" s="16"/>
      <c r="U116" s="16"/>
    </row>
    <row r="117" spans="1:21" x14ac:dyDescent="0.25">
      <c r="A117" s="16"/>
      <c r="B117" s="115"/>
      <c r="C117" s="16"/>
      <c r="D117" s="16"/>
      <c r="E117" s="88"/>
      <c r="F117" s="16"/>
      <c r="G117" s="88"/>
      <c r="H117" s="128"/>
      <c r="I117" s="16"/>
      <c r="J117" s="16"/>
      <c r="K117" s="16"/>
      <c r="L117" s="16"/>
      <c r="M117" s="16"/>
      <c r="N117" s="16"/>
      <c r="O117" s="115"/>
      <c r="P117" s="115"/>
      <c r="Q117" s="34"/>
      <c r="R117" s="16"/>
      <c r="S117" s="16"/>
      <c r="T117" s="16"/>
      <c r="U117" s="16"/>
    </row>
    <row r="118" spans="1:21" x14ac:dyDescent="0.25">
      <c r="A118" s="16"/>
      <c r="B118" s="115"/>
      <c r="C118" s="16"/>
      <c r="D118" s="16"/>
      <c r="E118" s="88"/>
      <c r="F118" s="16"/>
      <c r="G118" s="88"/>
      <c r="H118" s="128"/>
      <c r="I118" s="16"/>
      <c r="J118" s="16"/>
      <c r="K118" s="16"/>
      <c r="L118" s="16"/>
      <c r="M118" s="16"/>
      <c r="N118" s="16"/>
      <c r="O118" s="115"/>
      <c r="P118" s="115"/>
      <c r="Q118" s="34"/>
      <c r="R118" s="16"/>
      <c r="S118" s="16"/>
      <c r="T118" s="16"/>
      <c r="U118" s="16"/>
    </row>
    <row r="119" spans="1:21" x14ac:dyDescent="0.25">
      <c r="A119" s="16"/>
      <c r="B119" s="115"/>
      <c r="C119" s="16"/>
      <c r="D119" s="16"/>
      <c r="E119" s="88"/>
      <c r="F119" s="16"/>
      <c r="G119" s="88"/>
      <c r="H119" s="128"/>
      <c r="I119" s="16"/>
      <c r="J119" s="16"/>
      <c r="K119" s="16"/>
      <c r="L119" s="16"/>
      <c r="M119" s="16"/>
      <c r="N119" s="16"/>
      <c r="O119" s="115"/>
      <c r="P119" s="115"/>
      <c r="Q119" s="34"/>
      <c r="R119" s="16"/>
      <c r="S119" s="16"/>
      <c r="T119" s="16"/>
      <c r="U119" s="16"/>
    </row>
    <row r="120" spans="1:21" x14ac:dyDescent="0.25">
      <c r="A120" s="16"/>
      <c r="B120" s="115"/>
      <c r="C120" s="16"/>
      <c r="D120" s="16"/>
      <c r="E120" s="88"/>
      <c r="F120" s="16"/>
      <c r="G120" s="88"/>
      <c r="H120" s="128"/>
      <c r="I120" s="16"/>
      <c r="J120" s="16"/>
      <c r="K120" s="16"/>
      <c r="L120" s="16"/>
      <c r="M120" s="16"/>
      <c r="N120" s="16"/>
      <c r="O120" s="115"/>
      <c r="P120" s="115"/>
      <c r="Q120" s="34"/>
      <c r="R120" s="16"/>
      <c r="S120" s="16"/>
      <c r="T120" s="16"/>
      <c r="U120" s="16"/>
    </row>
    <row r="121" spans="1:21" x14ac:dyDescent="0.25">
      <c r="A121" s="1"/>
      <c r="C121" s="1"/>
      <c r="D121" s="33"/>
      <c r="E121" s="88"/>
      <c r="F121" s="16"/>
      <c r="G121" s="88"/>
      <c r="H121" s="128"/>
      <c r="I121" s="16"/>
      <c r="J121" s="16"/>
      <c r="K121" s="16"/>
      <c r="L121" s="16"/>
      <c r="M121" s="16"/>
      <c r="N121" s="16"/>
      <c r="O121" s="115"/>
      <c r="P121" s="115"/>
      <c r="Q121" s="34"/>
      <c r="R121" s="16"/>
      <c r="S121" s="16"/>
      <c r="T121" s="16"/>
      <c r="U121" s="16"/>
    </row>
    <row r="122" spans="1:21" x14ac:dyDescent="0.25">
      <c r="A122" s="1"/>
      <c r="C122" s="1"/>
      <c r="D122" s="33"/>
      <c r="E122" s="88"/>
      <c r="F122" s="16"/>
      <c r="G122" s="88"/>
      <c r="H122" s="128"/>
      <c r="I122" s="16"/>
      <c r="J122" s="16"/>
      <c r="K122" s="16"/>
      <c r="L122" s="16"/>
      <c r="M122" s="16"/>
      <c r="N122" s="16"/>
      <c r="O122" s="115"/>
      <c r="P122" s="115"/>
      <c r="Q122" s="34"/>
      <c r="R122" s="16"/>
      <c r="S122" s="16"/>
      <c r="T122" s="16"/>
      <c r="U122" s="16"/>
    </row>
    <row r="123" spans="1:21" x14ac:dyDescent="0.25">
      <c r="A123" s="1"/>
      <c r="C123" s="1"/>
      <c r="D123" s="33"/>
      <c r="E123" s="88"/>
      <c r="F123" s="16"/>
      <c r="G123" s="88"/>
      <c r="H123" s="128"/>
      <c r="I123" s="16"/>
      <c r="J123" s="16"/>
      <c r="K123" s="16"/>
      <c r="L123" s="16"/>
      <c r="M123" s="16"/>
      <c r="N123" s="16"/>
      <c r="O123" s="115"/>
      <c r="P123" s="115"/>
      <c r="Q123" s="34"/>
      <c r="R123" s="16"/>
      <c r="S123" s="16"/>
      <c r="T123" s="16"/>
      <c r="U123" s="16"/>
    </row>
    <row r="124" spans="1:21" x14ac:dyDescent="0.25">
      <c r="A124" s="1"/>
      <c r="C124" s="1"/>
      <c r="D124" s="33"/>
      <c r="E124" s="88"/>
      <c r="F124" s="16"/>
      <c r="G124" s="88"/>
      <c r="H124" s="128"/>
      <c r="I124" s="16"/>
      <c r="J124" s="16"/>
      <c r="K124" s="16"/>
      <c r="L124" s="16"/>
      <c r="M124" s="16"/>
      <c r="N124" s="16"/>
      <c r="O124" s="115"/>
      <c r="P124" s="115"/>
      <c r="Q124" s="34"/>
      <c r="R124" s="16"/>
      <c r="S124" s="16"/>
      <c r="T124" s="16"/>
      <c r="U124" s="16"/>
    </row>
    <row r="125" spans="1:21" x14ac:dyDescent="0.25">
      <c r="A125" s="1"/>
      <c r="C125" s="1"/>
      <c r="D125" s="33"/>
      <c r="E125" s="88"/>
      <c r="F125" s="16"/>
      <c r="G125" s="88"/>
      <c r="H125" s="128"/>
      <c r="I125" s="16"/>
      <c r="J125" s="16"/>
      <c r="K125" s="16"/>
      <c r="L125" s="16"/>
      <c r="M125" s="16"/>
      <c r="N125" s="16"/>
      <c r="O125" s="115"/>
      <c r="P125" s="115"/>
      <c r="Q125" s="34"/>
      <c r="R125" s="16"/>
      <c r="S125" s="16"/>
      <c r="T125" s="16"/>
      <c r="U125" s="16"/>
    </row>
    <row r="126" spans="1:21" x14ac:dyDescent="0.25">
      <c r="A126" s="1"/>
      <c r="C126" s="1"/>
      <c r="D126" s="33"/>
      <c r="E126" s="88"/>
      <c r="F126" s="16"/>
      <c r="G126" s="88"/>
      <c r="H126" s="128"/>
      <c r="I126" s="16"/>
      <c r="J126" s="16"/>
      <c r="K126" s="16"/>
      <c r="L126" s="16"/>
      <c r="M126" s="16"/>
      <c r="N126" s="16"/>
      <c r="O126" s="115"/>
      <c r="P126" s="115"/>
      <c r="Q126" s="34"/>
      <c r="R126" s="16"/>
      <c r="S126" s="16"/>
      <c r="T126" s="16"/>
      <c r="U126" s="16"/>
    </row>
    <row r="127" spans="1:21" x14ac:dyDescent="0.25">
      <c r="A127" s="1"/>
      <c r="C127" s="1"/>
      <c r="D127" s="33"/>
      <c r="E127" s="88"/>
      <c r="F127" s="16"/>
      <c r="G127" s="88"/>
      <c r="H127" s="128"/>
      <c r="I127" s="16"/>
      <c r="J127" s="16"/>
      <c r="K127" s="16"/>
      <c r="L127" s="16"/>
      <c r="M127" s="16"/>
      <c r="N127" s="16"/>
      <c r="O127" s="115"/>
      <c r="P127" s="115"/>
      <c r="Q127" s="34"/>
      <c r="R127" s="16"/>
      <c r="S127" s="16"/>
      <c r="T127" s="16"/>
      <c r="U127" s="16"/>
    </row>
    <row r="128" spans="1:21" x14ac:dyDescent="0.25">
      <c r="A128" s="1"/>
      <c r="C128" s="1"/>
      <c r="D128" s="33"/>
      <c r="E128" s="88"/>
      <c r="F128" s="16"/>
      <c r="G128" s="88"/>
      <c r="H128" s="128"/>
      <c r="I128" s="16"/>
      <c r="J128" s="16"/>
      <c r="K128" s="16"/>
      <c r="L128" s="16"/>
      <c r="M128" s="16"/>
      <c r="N128" s="16"/>
      <c r="O128" s="115"/>
      <c r="P128" s="115"/>
      <c r="Q128" s="34"/>
      <c r="R128" s="16"/>
      <c r="S128" s="16"/>
      <c r="T128" s="16"/>
      <c r="U128" s="16"/>
    </row>
    <row r="129" spans="1:21" x14ac:dyDescent="0.25">
      <c r="A129" s="1"/>
      <c r="C129" s="1"/>
      <c r="D129" s="33"/>
      <c r="E129" s="88"/>
      <c r="F129" s="16"/>
      <c r="G129" s="88"/>
      <c r="H129" s="128"/>
      <c r="I129" s="16"/>
      <c r="J129" s="16"/>
      <c r="K129" s="16"/>
      <c r="L129" s="16"/>
      <c r="M129" s="16"/>
      <c r="N129" s="16"/>
      <c r="O129" s="115"/>
      <c r="P129" s="115"/>
      <c r="Q129" s="34"/>
      <c r="R129" s="16"/>
      <c r="S129" s="16"/>
      <c r="T129" s="16"/>
      <c r="U129" s="16"/>
    </row>
    <row r="130" spans="1:21" x14ac:dyDescent="0.25">
      <c r="A130" s="1"/>
      <c r="C130" s="1"/>
      <c r="D130" s="33"/>
      <c r="E130" s="88"/>
      <c r="F130" s="16"/>
      <c r="G130" s="88"/>
      <c r="H130" s="128"/>
      <c r="I130" s="16"/>
      <c r="J130" s="16"/>
      <c r="K130" s="16"/>
      <c r="L130" s="16"/>
      <c r="M130" s="16"/>
      <c r="N130" s="16"/>
      <c r="O130" s="115"/>
      <c r="P130" s="115"/>
      <c r="Q130" s="34"/>
      <c r="R130" s="16"/>
      <c r="S130" s="16"/>
      <c r="T130" s="16"/>
      <c r="U130" s="16"/>
    </row>
    <row r="131" spans="1:21" x14ac:dyDescent="0.25">
      <c r="A131" s="1"/>
      <c r="C131" s="1"/>
      <c r="D131" s="33"/>
      <c r="E131" s="88"/>
      <c r="F131" s="16"/>
      <c r="G131" s="88"/>
      <c r="H131" s="128"/>
      <c r="I131" s="16"/>
      <c r="J131" s="16"/>
      <c r="K131" s="16"/>
      <c r="L131" s="16"/>
      <c r="M131" s="16"/>
      <c r="N131" s="16"/>
      <c r="O131" s="115"/>
      <c r="P131" s="115"/>
      <c r="Q131" s="34"/>
      <c r="R131" s="16"/>
      <c r="S131" s="16"/>
      <c r="T131" s="16"/>
      <c r="U131" s="16"/>
    </row>
    <row r="132" spans="1:21" x14ac:dyDescent="0.25">
      <c r="A132" s="1"/>
      <c r="C132" s="1"/>
      <c r="D132" s="33"/>
      <c r="E132" s="88"/>
      <c r="F132" s="16"/>
      <c r="G132" s="88"/>
      <c r="H132" s="128"/>
      <c r="I132" s="16"/>
      <c r="J132" s="16"/>
      <c r="K132" s="16"/>
      <c r="L132" s="16"/>
      <c r="M132" s="16"/>
      <c r="N132" s="16"/>
      <c r="O132" s="115"/>
      <c r="P132" s="115"/>
      <c r="Q132" s="34"/>
      <c r="R132" s="16"/>
      <c r="S132" s="16"/>
      <c r="T132" s="16"/>
      <c r="U132" s="16"/>
    </row>
    <row r="133" spans="1:21" x14ac:dyDescent="0.25">
      <c r="A133" s="1"/>
      <c r="C133" s="1"/>
      <c r="D133" s="33"/>
      <c r="E133" s="88"/>
      <c r="F133" s="16"/>
      <c r="G133" s="88"/>
      <c r="H133" s="128"/>
      <c r="I133" s="16"/>
      <c r="J133" s="16"/>
      <c r="K133" s="16"/>
      <c r="L133" s="16"/>
      <c r="M133" s="16"/>
      <c r="N133" s="16"/>
      <c r="O133" s="115"/>
      <c r="P133" s="115"/>
      <c r="Q133" s="34"/>
      <c r="R133" s="16"/>
      <c r="S133" s="16"/>
      <c r="T133" s="16"/>
      <c r="U133" s="16"/>
    </row>
    <row r="134" spans="1:21" x14ac:dyDescent="0.25">
      <c r="A134" s="1"/>
      <c r="C134" s="1"/>
      <c r="D134" s="33"/>
      <c r="E134" s="88"/>
      <c r="F134" s="16"/>
      <c r="G134" s="88"/>
      <c r="H134" s="128"/>
      <c r="I134" s="16"/>
      <c r="J134" s="16"/>
      <c r="K134" s="16"/>
      <c r="L134" s="16"/>
      <c r="M134" s="16"/>
      <c r="N134" s="16"/>
      <c r="O134" s="115"/>
      <c r="P134" s="115"/>
      <c r="Q134" s="34"/>
      <c r="R134" s="16"/>
      <c r="S134" s="16"/>
      <c r="T134" s="16"/>
      <c r="U134" s="16"/>
    </row>
    <row r="135" spans="1:21" x14ac:dyDescent="0.25">
      <c r="A135" s="1"/>
      <c r="C135" s="1"/>
      <c r="D135" s="33"/>
      <c r="E135" s="88"/>
      <c r="F135" s="16"/>
      <c r="G135" s="88"/>
      <c r="H135" s="128"/>
      <c r="I135" s="16"/>
      <c r="J135" s="16"/>
      <c r="K135" s="16"/>
      <c r="L135" s="16"/>
      <c r="M135" s="16"/>
      <c r="N135" s="16"/>
      <c r="O135" s="115"/>
      <c r="P135" s="115"/>
      <c r="Q135" s="34"/>
      <c r="R135" s="16"/>
      <c r="S135" s="16"/>
      <c r="T135" s="16"/>
      <c r="U135" s="16"/>
    </row>
    <row r="136" spans="1:21" x14ac:dyDescent="0.25">
      <c r="A136" s="1"/>
      <c r="C136" s="1"/>
      <c r="D136" s="33"/>
      <c r="E136" s="88"/>
      <c r="F136" s="16"/>
      <c r="G136" s="88"/>
      <c r="H136" s="128"/>
      <c r="I136" s="16"/>
      <c r="J136" s="16"/>
      <c r="K136" s="16"/>
      <c r="L136" s="16"/>
      <c r="M136" s="16"/>
      <c r="N136" s="16"/>
      <c r="O136" s="115"/>
      <c r="P136" s="115"/>
      <c r="Q136" s="34"/>
      <c r="R136" s="16"/>
      <c r="S136" s="16"/>
      <c r="T136" s="16"/>
      <c r="U136" s="16"/>
    </row>
    <row r="137" spans="1:21" x14ac:dyDescent="0.25">
      <c r="A137" s="1"/>
      <c r="C137" s="1"/>
      <c r="D137" s="33"/>
      <c r="E137" s="88"/>
      <c r="F137" s="16"/>
      <c r="G137" s="88"/>
      <c r="H137" s="128"/>
      <c r="I137" s="16"/>
      <c r="J137" s="16"/>
      <c r="K137" s="16"/>
      <c r="L137" s="16"/>
      <c r="M137" s="16"/>
      <c r="N137" s="16"/>
      <c r="O137" s="115"/>
      <c r="P137" s="115"/>
      <c r="Q137" s="34"/>
      <c r="R137" s="16"/>
      <c r="S137" s="16"/>
      <c r="T137" s="16"/>
      <c r="U137" s="16"/>
    </row>
    <row r="138" spans="1:21" x14ac:dyDescent="0.25">
      <c r="A138" s="1"/>
      <c r="C138" s="1"/>
      <c r="D138" s="33"/>
      <c r="E138" s="88"/>
      <c r="F138" s="16"/>
      <c r="G138" s="88"/>
      <c r="H138" s="128"/>
      <c r="I138" s="16"/>
      <c r="J138" s="16"/>
      <c r="K138" s="16"/>
      <c r="L138" s="16"/>
      <c r="M138" s="16"/>
      <c r="N138" s="16"/>
      <c r="O138" s="115"/>
      <c r="P138" s="115"/>
      <c r="Q138" s="34"/>
      <c r="R138" s="16"/>
      <c r="S138" s="16"/>
      <c r="T138" s="16"/>
      <c r="U138" s="16"/>
    </row>
    <row r="139" spans="1:21" x14ac:dyDescent="0.25">
      <c r="A139" s="1"/>
      <c r="C139" s="1"/>
      <c r="D139" s="33"/>
      <c r="E139" s="88"/>
      <c r="F139" s="16"/>
      <c r="G139" s="88"/>
      <c r="H139" s="128"/>
      <c r="I139" s="16"/>
      <c r="J139" s="16"/>
      <c r="K139" s="16"/>
      <c r="L139" s="16"/>
      <c r="M139" s="16"/>
      <c r="N139" s="16"/>
      <c r="O139" s="115"/>
      <c r="P139" s="115"/>
      <c r="Q139" s="34"/>
      <c r="R139" s="16"/>
      <c r="S139" s="16"/>
      <c r="T139" s="16"/>
      <c r="U139" s="16"/>
    </row>
    <row r="140" spans="1:21" x14ac:dyDescent="0.25">
      <c r="A140" s="1"/>
      <c r="C140" s="1"/>
      <c r="D140" s="33"/>
      <c r="E140" s="88"/>
      <c r="F140" s="16"/>
      <c r="G140" s="88"/>
      <c r="H140" s="128"/>
      <c r="I140" s="16"/>
      <c r="J140" s="16"/>
      <c r="K140" s="16"/>
      <c r="L140" s="16"/>
      <c r="M140" s="16"/>
      <c r="N140" s="16"/>
      <c r="O140" s="115"/>
      <c r="P140" s="115"/>
      <c r="Q140" s="34"/>
      <c r="R140" s="16"/>
      <c r="S140" s="16"/>
      <c r="T140" s="16"/>
      <c r="U140" s="16"/>
    </row>
    <row r="141" spans="1:21" x14ac:dyDescent="0.25">
      <c r="A141" s="1"/>
      <c r="C141" s="1"/>
      <c r="D141" s="33"/>
      <c r="E141" s="88"/>
      <c r="F141" s="16"/>
      <c r="G141" s="88"/>
      <c r="H141" s="128"/>
      <c r="I141" s="16"/>
      <c r="J141" s="16"/>
      <c r="K141" s="16"/>
      <c r="L141" s="16"/>
      <c r="M141" s="16"/>
      <c r="N141" s="16"/>
      <c r="O141" s="115"/>
      <c r="P141" s="115"/>
      <c r="Q141" s="34"/>
      <c r="R141" s="16"/>
      <c r="S141" s="16"/>
      <c r="T141" s="16"/>
      <c r="U141" s="16"/>
    </row>
    <row r="142" spans="1:21" x14ac:dyDescent="0.25">
      <c r="A142" s="1"/>
      <c r="C142" s="1"/>
      <c r="D142" s="33"/>
      <c r="E142" s="88"/>
      <c r="F142" s="16"/>
      <c r="G142" s="88"/>
      <c r="H142" s="128"/>
      <c r="I142" s="16"/>
      <c r="J142" s="16"/>
      <c r="K142" s="16"/>
      <c r="L142" s="16"/>
      <c r="M142" s="16"/>
      <c r="N142" s="16"/>
      <c r="O142" s="115"/>
      <c r="P142" s="115"/>
      <c r="Q142" s="34"/>
      <c r="R142" s="16"/>
      <c r="S142" s="16"/>
      <c r="T142" s="16"/>
      <c r="U142" s="16"/>
    </row>
    <row r="143" spans="1:21" x14ac:dyDescent="0.25">
      <c r="A143" s="1"/>
      <c r="C143" s="1"/>
      <c r="D143" s="33"/>
      <c r="E143" s="88"/>
      <c r="F143" s="16"/>
      <c r="G143" s="88"/>
      <c r="H143" s="128"/>
      <c r="I143" s="16"/>
      <c r="J143" s="16"/>
      <c r="K143" s="16"/>
      <c r="L143" s="16"/>
      <c r="M143" s="16"/>
      <c r="N143" s="16"/>
      <c r="O143" s="115"/>
      <c r="P143" s="115"/>
      <c r="Q143" s="34"/>
      <c r="R143" s="16"/>
      <c r="S143" s="16"/>
      <c r="T143" s="16"/>
      <c r="U143" s="16"/>
    </row>
    <row r="144" spans="1:21" x14ac:dyDescent="0.25">
      <c r="A144" s="1"/>
      <c r="C144" s="1"/>
      <c r="D144" s="33"/>
      <c r="E144" s="88"/>
      <c r="F144" s="16"/>
      <c r="G144" s="88"/>
      <c r="H144" s="128"/>
      <c r="I144" s="16"/>
      <c r="J144" s="16"/>
      <c r="K144" s="16"/>
      <c r="L144" s="16"/>
      <c r="M144" s="16"/>
      <c r="N144" s="16"/>
      <c r="O144" s="115"/>
      <c r="P144" s="115"/>
      <c r="Q144" s="34"/>
      <c r="R144" s="16"/>
      <c r="S144" s="16"/>
      <c r="T144" s="16"/>
      <c r="U144" s="16"/>
    </row>
    <row r="145" spans="1:21" x14ac:dyDescent="0.25">
      <c r="A145" s="1"/>
      <c r="C145" s="1"/>
      <c r="D145" s="33"/>
      <c r="E145" s="88"/>
      <c r="F145" s="16"/>
      <c r="G145" s="88"/>
      <c r="H145" s="128"/>
      <c r="I145" s="16"/>
      <c r="J145" s="16"/>
      <c r="K145" s="16"/>
      <c r="L145" s="16"/>
      <c r="M145" s="16"/>
      <c r="N145" s="16"/>
      <c r="O145" s="115"/>
      <c r="P145" s="115"/>
      <c r="Q145" s="34"/>
      <c r="R145" s="16"/>
      <c r="S145" s="16"/>
      <c r="T145" s="16"/>
      <c r="U145" s="16"/>
    </row>
    <row r="146" spans="1:21" x14ac:dyDescent="0.25">
      <c r="A146" s="1"/>
      <c r="C146" s="1"/>
      <c r="D146" s="33"/>
      <c r="E146" s="88"/>
      <c r="F146" s="16"/>
      <c r="G146" s="88"/>
      <c r="H146" s="128"/>
      <c r="I146" s="16"/>
      <c r="J146" s="16"/>
      <c r="K146" s="16"/>
      <c r="L146" s="16"/>
      <c r="M146" s="16"/>
      <c r="N146" s="16"/>
      <c r="O146" s="115"/>
      <c r="P146" s="115"/>
      <c r="Q146" s="34"/>
      <c r="R146" s="16"/>
      <c r="S146" s="16"/>
      <c r="T146" s="16"/>
      <c r="U146" s="16"/>
    </row>
    <row r="147" spans="1:21" x14ac:dyDescent="0.25">
      <c r="A147" s="1"/>
      <c r="C147" s="1"/>
      <c r="D147" s="33"/>
      <c r="E147" s="88"/>
      <c r="F147" s="16"/>
      <c r="G147" s="88"/>
      <c r="H147" s="128"/>
      <c r="I147" s="16"/>
      <c r="J147" s="16"/>
      <c r="K147" s="16"/>
      <c r="L147" s="16"/>
      <c r="M147" s="16"/>
      <c r="N147" s="16"/>
      <c r="O147" s="115"/>
      <c r="P147" s="115"/>
      <c r="Q147" s="34"/>
      <c r="R147" s="16"/>
      <c r="S147" s="16"/>
      <c r="T147" s="16"/>
      <c r="U147" s="16"/>
    </row>
    <row r="148" spans="1:21" x14ac:dyDescent="0.25">
      <c r="A148" s="1"/>
      <c r="C148" s="1"/>
      <c r="D148" s="33"/>
      <c r="E148" s="88"/>
      <c r="F148" s="16"/>
      <c r="G148" s="88"/>
      <c r="H148" s="128"/>
      <c r="I148" s="16"/>
      <c r="J148" s="16"/>
      <c r="K148" s="16"/>
      <c r="L148" s="16"/>
      <c r="M148" s="16"/>
      <c r="N148" s="16"/>
      <c r="O148" s="115"/>
      <c r="P148" s="115"/>
      <c r="Q148" s="34"/>
      <c r="R148" s="16"/>
      <c r="S148" s="16"/>
      <c r="T148" s="16"/>
      <c r="U148" s="16"/>
    </row>
    <row r="149" spans="1:21" x14ac:dyDescent="0.25">
      <c r="A149" s="1"/>
      <c r="C149" s="1"/>
      <c r="D149" s="33"/>
      <c r="E149" s="88"/>
      <c r="F149" s="16"/>
      <c r="G149" s="88"/>
      <c r="H149" s="128"/>
      <c r="I149" s="16"/>
      <c r="J149" s="16"/>
      <c r="K149" s="16"/>
      <c r="L149" s="16"/>
      <c r="M149" s="16"/>
      <c r="N149" s="16"/>
      <c r="O149" s="115"/>
      <c r="P149" s="115"/>
      <c r="Q149" s="34"/>
      <c r="R149" s="16"/>
      <c r="S149" s="16"/>
      <c r="T149" s="16"/>
      <c r="U149" s="16"/>
    </row>
    <row r="150" spans="1:21" x14ac:dyDescent="0.25">
      <c r="A150" s="1"/>
      <c r="C150" s="1"/>
      <c r="D150" s="33"/>
      <c r="E150" s="88"/>
      <c r="F150" s="16"/>
      <c r="G150" s="88"/>
      <c r="H150" s="128"/>
      <c r="I150" s="16"/>
      <c r="J150" s="16"/>
      <c r="K150" s="16"/>
      <c r="L150" s="16"/>
      <c r="M150" s="16"/>
      <c r="N150" s="16"/>
      <c r="O150" s="115"/>
      <c r="P150" s="115"/>
      <c r="Q150" s="34"/>
      <c r="R150" s="16"/>
      <c r="S150" s="16"/>
      <c r="T150" s="16"/>
      <c r="U150" s="16"/>
    </row>
    <row r="151" spans="1:21" x14ac:dyDescent="0.25">
      <c r="A151" s="1"/>
      <c r="C151" s="1"/>
      <c r="D151" s="33"/>
      <c r="E151" s="88"/>
      <c r="F151" s="16"/>
      <c r="G151" s="88"/>
      <c r="H151" s="128"/>
      <c r="I151" s="16"/>
      <c r="J151" s="16"/>
      <c r="K151" s="16"/>
      <c r="L151" s="16"/>
      <c r="M151" s="16"/>
      <c r="N151" s="16"/>
      <c r="O151" s="115"/>
      <c r="P151" s="115"/>
      <c r="Q151" s="34"/>
      <c r="R151" s="16"/>
      <c r="S151" s="16"/>
      <c r="T151" s="16"/>
      <c r="U151" s="16"/>
    </row>
    <row r="152" spans="1:21" x14ac:dyDescent="0.25">
      <c r="A152" s="1"/>
      <c r="C152" s="1"/>
      <c r="D152" s="33"/>
      <c r="E152" s="88"/>
      <c r="F152" s="16"/>
      <c r="G152" s="88"/>
      <c r="H152" s="128"/>
      <c r="I152" s="16"/>
      <c r="J152" s="16"/>
      <c r="K152" s="16"/>
      <c r="L152" s="16"/>
      <c r="M152" s="16"/>
      <c r="N152" s="16"/>
      <c r="O152" s="115"/>
      <c r="P152" s="115"/>
      <c r="Q152" s="34"/>
      <c r="R152" s="16"/>
      <c r="S152" s="16"/>
      <c r="T152" s="16"/>
      <c r="U152" s="16"/>
    </row>
    <row r="153" spans="1:21" x14ac:dyDescent="0.25">
      <c r="A153" s="1"/>
      <c r="C153" s="1"/>
      <c r="D153" s="33"/>
      <c r="E153" s="88"/>
      <c r="F153" s="16"/>
      <c r="G153" s="88"/>
      <c r="H153" s="128"/>
      <c r="I153" s="16"/>
      <c r="J153" s="16"/>
      <c r="K153" s="16"/>
      <c r="L153" s="16"/>
      <c r="M153" s="16"/>
      <c r="N153" s="16"/>
      <c r="O153" s="115"/>
      <c r="P153" s="115"/>
      <c r="Q153" s="34"/>
      <c r="R153" s="16"/>
      <c r="S153" s="16"/>
      <c r="T153" s="16"/>
      <c r="U153" s="16"/>
    </row>
    <row r="154" spans="1:21" x14ac:dyDescent="0.25">
      <c r="A154" s="1"/>
      <c r="C154" s="1"/>
      <c r="D154" s="33"/>
      <c r="E154" s="87"/>
      <c r="F154" s="4"/>
      <c r="G154" s="87"/>
      <c r="H154" s="127"/>
      <c r="I154" s="4"/>
      <c r="J154" s="4"/>
      <c r="K154" s="4"/>
      <c r="L154" s="4"/>
      <c r="M154" s="4"/>
      <c r="N154" s="4"/>
      <c r="O154" s="114"/>
      <c r="P154" s="114"/>
      <c r="Q154" s="5"/>
      <c r="R154" s="4"/>
      <c r="S154" s="4"/>
      <c r="T154" s="4"/>
      <c r="U154" s="4"/>
    </row>
    <row r="155" spans="1:21" x14ac:dyDescent="0.25">
      <c r="A155" s="1"/>
      <c r="C155" s="1"/>
      <c r="D155" s="33"/>
      <c r="E155" s="87"/>
      <c r="F155" s="4"/>
      <c r="G155" s="87"/>
      <c r="H155" s="127"/>
      <c r="I155" s="4"/>
      <c r="J155" s="4"/>
      <c r="K155" s="4"/>
      <c r="L155" s="4"/>
      <c r="M155" s="4"/>
      <c r="N155" s="4"/>
      <c r="O155" s="114"/>
      <c r="P155" s="114"/>
      <c r="Q155" s="5"/>
      <c r="R155" s="4"/>
      <c r="S155" s="4"/>
      <c r="T155" s="4"/>
      <c r="U155" s="4"/>
    </row>
    <row r="156" spans="1:21" x14ac:dyDescent="0.25">
      <c r="A156" s="1"/>
      <c r="C156" s="1"/>
      <c r="D156" s="33"/>
      <c r="E156" s="87"/>
      <c r="F156" s="4"/>
      <c r="G156" s="87"/>
      <c r="H156" s="127"/>
      <c r="I156" s="4"/>
      <c r="J156" s="4"/>
      <c r="K156" s="4"/>
      <c r="L156" s="4"/>
      <c r="M156" s="4"/>
      <c r="N156" s="4"/>
      <c r="O156" s="114"/>
      <c r="P156" s="114"/>
      <c r="Q156" s="5"/>
      <c r="R156" s="4"/>
      <c r="S156" s="4"/>
      <c r="T156" s="4"/>
      <c r="U156" s="4"/>
    </row>
    <row r="157" spans="1:21" x14ac:dyDescent="0.25">
      <c r="A157" s="1"/>
      <c r="C157" s="1"/>
      <c r="D157" s="33"/>
      <c r="E157" s="87"/>
      <c r="F157" s="4"/>
      <c r="G157" s="87"/>
      <c r="H157" s="127"/>
      <c r="I157" s="4"/>
      <c r="J157" s="4"/>
      <c r="K157" s="4"/>
      <c r="L157" s="4"/>
      <c r="M157" s="4"/>
      <c r="N157" s="4"/>
      <c r="O157" s="114"/>
      <c r="P157" s="114"/>
      <c r="Q157" s="5"/>
      <c r="R157" s="4"/>
      <c r="S157" s="4"/>
      <c r="T157" s="4"/>
      <c r="U157" s="4"/>
    </row>
    <row r="158" spans="1:21" x14ac:dyDescent="0.25">
      <c r="A158" s="1"/>
      <c r="C158" s="1"/>
      <c r="D158" s="33"/>
      <c r="E158" s="87"/>
      <c r="F158" s="4"/>
      <c r="G158" s="87"/>
      <c r="H158" s="127"/>
      <c r="I158" s="4"/>
      <c r="J158" s="4"/>
      <c r="K158" s="4"/>
      <c r="L158" s="4"/>
      <c r="M158" s="4"/>
      <c r="N158" s="4"/>
      <c r="O158" s="114"/>
      <c r="P158" s="114"/>
      <c r="Q158" s="5"/>
      <c r="R158" s="4"/>
      <c r="S158" s="4"/>
      <c r="T158" s="4"/>
      <c r="U158" s="4"/>
    </row>
    <row r="159" spans="1:21" x14ac:dyDescent="0.25">
      <c r="A159" s="1"/>
      <c r="C159" s="1"/>
      <c r="D159" s="33"/>
      <c r="E159" s="87"/>
      <c r="F159" s="4"/>
      <c r="G159" s="87"/>
      <c r="H159" s="127"/>
      <c r="I159" s="4"/>
      <c r="J159" s="4"/>
      <c r="K159" s="4"/>
      <c r="L159" s="4"/>
      <c r="M159" s="4"/>
      <c r="N159" s="4"/>
      <c r="O159" s="114"/>
      <c r="P159" s="114"/>
      <c r="Q159" s="5"/>
      <c r="R159" s="4"/>
      <c r="S159" s="4"/>
      <c r="T159" s="4"/>
      <c r="U159" s="4"/>
    </row>
    <row r="160" spans="1:21" x14ac:dyDescent="0.25">
      <c r="A160" s="1"/>
      <c r="C160" s="1"/>
      <c r="D160" s="33"/>
      <c r="E160" s="87"/>
      <c r="F160" s="4"/>
      <c r="G160" s="87"/>
      <c r="H160" s="127"/>
      <c r="I160" s="4"/>
      <c r="J160" s="4"/>
      <c r="K160" s="4"/>
      <c r="L160" s="4"/>
      <c r="M160" s="4"/>
      <c r="N160" s="4"/>
      <c r="O160" s="114"/>
      <c r="P160" s="114"/>
      <c r="Q160" s="5"/>
      <c r="R160" s="4"/>
      <c r="S160" s="4"/>
      <c r="T160" s="4"/>
      <c r="U160" s="4"/>
    </row>
    <row r="161" spans="1:4" x14ac:dyDescent="0.25">
      <c r="A161" s="1"/>
      <c r="C161" s="1"/>
      <c r="D161" s="33"/>
    </row>
    <row r="162" spans="1:4" x14ac:dyDescent="0.25">
      <c r="A162" s="1"/>
      <c r="C162" s="1"/>
      <c r="D162" s="33"/>
    </row>
    <row r="163" spans="1:4" x14ac:dyDescent="0.25">
      <c r="A163" s="1"/>
      <c r="C163" s="1"/>
      <c r="D163" s="33"/>
    </row>
    <row r="164" spans="1:4" x14ac:dyDescent="0.25">
      <c r="A164" s="1"/>
      <c r="C164" s="1"/>
      <c r="D164" s="33"/>
    </row>
    <row r="165" spans="1:4" x14ac:dyDescent="0.25">
      <c r="A165" s="1"/>
      <c r="C165" s="1"/>
      <c r="D165" s="33"/>
    </row>
    <row r="166" spans="1:4" x14ac:dyDescent="0.25">
      <c r="A166" s="1"/>
      <c r="C166" s="1"/>
      <c r="D166" s="33"/>
    </row>
    <row r="167" spans="1:4" x14ac:dyDescent="0.25">
      <c r="A167" s="1"/>
      <c r="C167" s="1"/>
      <c r="D167" s="33"/>
    </row>
    <row r="168" spans="1:4" x14ac:dyDescent="0.25">
      <c r="A168" s="1"/>
      <c r="C168" s="1"/>
      <c r="D168" s="33"/>
    </row>
    <row r="169" spans="1:4" x14ac:dyDescent="0.25">
      <c r="A169" s="1"/>
      <c r="C169" s="1"/>
      <c r="D169" s="33"/>
    </row>
    <row r="170" spans="1:4" x14ac:dyDescent="0.25">
      <c r="A170" s="1"/>
      <c r="C170" s="1"/>
      <c r="D170" s="33"/>
    </row>
    <row r="171" spans="1:4" x14ac:dyDescent="0.25">
      <c r="A171" s="1"/>
      <c r="C171" s="1"/>
      <c r="D171" s="33"/>
    </row>
    <row r="172" spans="1:4" x14ac:dyDescent="0.25">
      <c r="A172" s="1"/>
      <c r="C172" s="1"/>
      <c r="D172" s="33"/>
    </row>
    <row r="173" spans="1:4" x14ac:dyDescent="0.25">
      <c r="A173" s="1"/>
      <c r="C173" s="1"/>
      <c r="D173" s="33"/>
    </row>
    <row r="174" spans="1:4" x14ac:dyDescent="0.25">
      <c r="A174" s="1"/>
      <c r="C174" s="1"/>
      <c r="D174" s="33"/>
    </row>
    <row r="175" spans="1:4" x14ac:dyDescent="0.25">
      <c r="A175" s="1"/>
      <c r="C175" s="1"/>
      <c r="D175" s="33"/>
    </row>
    <row r="176" spans="1:4" x14ac:dyDescent="0.25">
      <c r="A176" s="1"/>
      <c r="C176" s="1"/>
      <c r="D176" s="33"/>
    </row>
    <row r="177" spans="1:4" x14ac:dyDescent="0.25">
      <c r="A177" s="1"/>
      <c r="C177" s="1"/>
      <c r="D177" s="33"/>
    </row>
    <row r="178" spans="1:4" x14ac:dyDescent="0.25">
      <c r="A178" s="1"/>
      <c r="C178" s="1"/>
      <c r="D178" s="33"/>
    </row>
    <row r="179" spans="1:4" x14ac:dyDescent="0.25">
      <c r="A179" s="1"/>
      <c r="C179" s="1"/>
      <c r="D179" s="33"/>
    </row>
    <row r="180" spans="1:4" x14ac:dyDescent="0.25">
      <c r="A180" s="1"/>
      <c r="C180" s="1"/>
      <c r="D180" s="33"/>
    </row>
    <row r="181" spans="1:4" x14ac:dyDescent="0.25">
      <c r="A181" s="1"/>
      <c r="C181" s="1"/>
      <c r="D181" s="33"/>
    </row>
    <row r="182" spans="1:4" x14ac:dyDescent="0.25">
      <c r="A182" s="1"/>
      <c r="C182" s="1"/>
      <c r="D182" s="33"/>
    </row>
    <row r="183" spans="1:4" x14ac:dyDescent="0.25">
      <c r="A183" s="1"/>
      <c r="C183" s="1"/>
      <c r="D183" s="33"/>
    </row>
    <row r="184" spans="1:4" x14ac:dyDescent="0.25">
      <c r="A184" s="1"/>
      <c r="C184" s="1"/>
      <c r="D184" s="33"/>
    </row>
    <row r="185" spans="1:4" x14ac:dyDescent="0.25">
      <c r="A185" s="1"/>
      <c r="C185" s="1"/>
      <c r="D185" s="33"/>
    </row>
    <row r="186" spans="1:4" x14ac:dyDescent="0.25">
      <c r="A186" s="1"/>
      <c r="C186" s="1"/>
      <c r="D186" s="33"/>
    </row>
    <row r="187" spans="1:4" x14ac:dyDescent="0.25">
      <c r="A187" s="1"/>
      <c r="C187" s="1"/>
      <c r="D187" s="33"/>
    </row>
    <row r="188" spans="1:4" x14ac:dyDescent="0.25">
      <c r="A188" s="1"/>
      <c r="C188" s="1"/>
      <c r="D188" s="33"/>
    </row>
    <row r="189" spans="1:4" x14ac:dyDescent="0.25">
      <c r="A189" s="1"/>
      <c r="C189" s="1"/>
      <c r="D189" s="33"/>
    </row>
    <row r="190" spans="1:4" x14ac:dyDescent="0.25">
      <c r="A190" s="1"/>
      <c r="C190" s="1"/>
      <c r="D190" s="33"/>
    </row>
    <row r="191" spans="1:4" x14ac:dyDescent="0.25">
      <c r="A191" s="1"/>
      <c r="C191" s="1"/>
      <c r="D191" s="33"/>
    </row>
    <row r="192" spans="1:4" x14ac:dyDescent="0.25">
      <c r="A192" s="1"/>
      <c r="C192" s="1"/>
      <c r="D192" s="33"/>
    </row>
    <row r="193" spans="1:4" x14ac:dyDescent="0.25">
      <c r="A193" s="1"/>
      <c r="C193" s="1"/>
      <c r="D193" s="33"/>
    </row>
    <row r="194" spans="1:4" x14ac:dyDescent="0.25">
      <c r="A194" s="1"/>
      <c r="C194" s="1"/>
      <c r="D194" s="33"/>
    </row>
    <row r="195" spans="1:4" x14ac:dyDescent="0.25">
      <c r="A195" s="1"/>
      <c r="C195" s="1"/>
      <c r="D195" s="33"/>
    </row>
    <row r="196" spans="1:4" x14ac:dyDescent="0.25">
      <c r="A196" s="1"/>
      <c r="C196" s="1"/>
      <c r="D196" s="33"/>
    </row>
    <row r="197" spans="1:4" x14ac:dyDescent="0.25">
      <c r="A197" s="1"/>
      <c r="C197" s="1"/>
      <c r="D197" s="33"/>
    </row>
    <row r="198" spans="1:4" x14ac:dyDescent="0.25">
      <c r="A198" s="1"/>
      <c r="C198" s="1"/>
      <c r="D198" s="33"/>
    </row>
    <row r="199" spans="1:4" x14ac:dyDescent="0.25">
      <c r="A199" s="1"/>
      <c r="C199" s="1"/>
      <c r="D199" s="33"/>
    </row>
    <row r="200" spans="1:4" x14ac:dyDescent="0.25">
      <c r="A200" s="1"/>
      <c r="C200" s="1"/>
      <c r="D200" s="33"/>
    </row>
    <row r="201" spans="1:4" x14ac:dyDescent="0.25">
      <c r="A201" s="1"/>
      <c r="C201" s="1"/>
      <c r="D201" s="33"/>
    </row>
    <row r="202" spans="1:4" x14ac:dyDescent="0.25">
      <c r="A202" s="1"/>
      <c r="C202" s="1"/>
      <c r="D202" s="33"/>
    </row>
    <row r="203" spans="1:4" x14ac:dyDescent="0.25">
      <c r="A203" s="1"/>
      <c r="C203" s="1"/>
      <c r="D203" s="33"/>
    </row>
    <row r="204" spans="1:4" x14ac:dyDescent="0.25">
      <c r="A204" s="1"/>
      <c r="C204" s="1"/>
      <c r="D204" s="33"/>
    </row>
    <row r="205" spans="1:4" x14ac:dyDescent="0.25">
      <c r="A205" s="1"/>
      <c r="C205" s="1"/>
      <c r="D205" s="33"/>
    </row>
    <row r="206" spans="1:4" x14ac:dyDescent="0.25">
      <c r="A206" s="1"/>
      <c r="C206" s="1"/>
      <c r="D206" s="33"/>
    </row>
    <row r="207" spans="1:4" x14ac:dyDescent="0.25">
      <c r="A207" s="1"/>
      <c r="C207" s="1"/>
      <c r="D207" s="33"/>
    </row>
    <row r="208" spans="1:4" x14ac:dyDescent="0.25">
      <c r="A208" s="1"/>
      <c r="C208" s="1"/>
      <c r="D208" s="33"/>
    </row>
    <row r="209" spans="1:4" x14ac:dyDescent="0.25">
      <c r="A209" s="1"/>
      <c r="C209" s="1"/>
      <c r="D209" s="33"/>
    </row>
    <row r="210" spans="1:4" x14ac:dyDescent="0.25">
      <c r="A210" s="1"/>
      <c r="C210" s="1"/>
      <c r="D210" s="33"/>
    </row>
    <row r="211" spans="1:4" x14ac:dyDescent="0.25">
      <c r="A211" s="1"/>
      <c r="C211" s="1"/>
      <c r="D211" s="33"/>
    </row>
    <row r="212" spans="1:4" x14ac:dyDescent="0.25">
      <c r="A212" s="1"/>
      <c r="C212" s="1"/>
      <c r="D212" s="33"/>
    </row>
    <row r="213" spans="1:4" x14ac:dyDescent="0.25">
      <c r="A213" s="1"/>
      <c r="C213" s="1"/>
      <c r="D213" s="33"/>
    </row>
    <row r="214" spans="1:4" x14ac:dyDescent="0.25">
      <c r="A214" s="1"/>
      <c r="C214" s="1"/>
      <c r="D214" s="33"/>
    </row>
    <row r="215" spans="1:4" x14ac:dyDescent="0.25">
      <c r="A215" s="1"/>
      <c r="C215" s="1"/>
      <c r="D215" s="33"/>
    </row>
    <row r="216" spans="1:4" x14ac:dyDescent="0.25">
      <c r="A216" s="1"/>
      <c r="C216" s="1"/>
      <c r="D216" s="33"/>
    </row>
    <row r="217" spans="1:4" x14ac:dyDescent="0.25">
      <c r="A217" s="1"/>
      <c r="C217" s="1"/>
      <c r="D217" s="33"/>
    </row>
    <row r="218" spans="1:4" x14ac:dyDescent="0.25">
      <c r="A218" s="1"/>
      <c r="C218" s="1"/>
      <c r="D218" s="33"/>
    </row>
    <row r="219" spans="1:4" x14ac:dyDescent="0.25">
      <c r="A219" s="1"/>
      <c r="C219" s="1"/>
      <c r="D219" s="33"/>
    </row>
    <row r="220" spans="1:4" x14ac:dyDescent="0.25">
      <c r="A220" s="1"/>
      <c r="C220" s="1"/>
      <c r="D220" s="33"/>
    </row>
    <row r="221" spans="1:4" x14ac:dyDescent="0.25">
      <c r="A221" s="1"/>
      <c r="C221" s="1"/>
      <c r="D221" s="33"/>
    </row>
    <row r="222" spans="1:4" x14ac:dyDescent="0.25">
      <c r="A222" s="1"/>
      <c r="C222" s="1"/>
      <c r="D222" s="33"/>
    </row>
    <row r="223" spans="1:4" x14ac:dyDescent="0.25">
      <c r="A223" s="1"/>
      <c r="C223" s="1"/>
      <c r="D223" s="33"/>
    </row>
    <row r="224" spans="1:4" x14ac:dyDescent="0.25">
      <c r="A224" s="1"/>
      <c r="C224" s="1"/>
      <c r="D224" s="33"/>
    </row>
    <row r="225" spans="1:4" x14ac:dyDescent="0.25">
      <c r="A225" s="1"/>
      <c r="C225" s="1"/>
      <c r="D225" s="33"/>
    </row>
    <row r="226" spans="1:4" x14ac:dyDescent="0.25">
      <c r="A226" s="1"/>
      <c r="C226" s="1"/>
      <c r="D226" s="33"/>
    </row>
    <row r="227" spans="1:4" x14ac:dyDescent="0.25">
      <c r="A227" s="1"/>
      <c r="C227" s="1"/>
      <c r="D227" s="33"/>
    </row>
    <row r="228" spans="1:4" x14ac:dyDescent="0.25">
      <c r="A228" s="1"/>
      <c r="C228" s="1"/>
      <c r="D228" s="33"/>
    </row>
    <row r="229" spans="1:4" x14ac:dyDescent="0.25">
      <c r="A229" s="1"/>
      <c r="C229" s="1"/>
      <c r="D229" s="33"/>
    </row>
    <row r="230" spans="1:4" x14ac:dyDescent="0.25">
      <c r="A230" s="1"/>
      <c r="C230" s="1"/>
      <c r="D230" s="33"/>
    </row>
    <row r="231" spans="1:4" x14ac:dyDescent="0.25">
      <c r="A231" s="1"/>
      <c r="C231" s="1"/>
      <c r="D231" s="33"/>
    </row>
    <row r="232" spans="1:4" x14ac:dyDescent="0.25">
      <c r="A232" s="1"/>
      <c r="C232" s="1"/>
      <c r="D232" s="33"/>
    </row>
    <row r="233" spans="1:4" x14ac:dyDescent="0.25">
      <c r="A233" s="1"/>
      <c r="C233" s="1"/>
      <c r="D233" s="33"/>
    </row>
    <row r="234" spans="1:4" x14ac:dyDescent="0.25">
      <c r="A234" s="1"/>
      <c r="C234" s="1"/>
      <c r="D234" s="33"/>
    </row>
    <row r="235" spans="1:4" x14ac:dyDescent="0.25">
      <c r="A235" s="1"/>
      <c r="C235" s="1"/>
      <c r="D235" s="33"/>
    </row>
    <row r="236" spans="1:4" x14ac:dyDescent="0.25">
      <c r="A236" s="1"/>
      <c r="C236" s="1"/>
      <c r="D236" s="33"/>
    </row>
    <row r="237" spans="1:4" x14ac:dyDescent="0.25">
      <c r="A237" s="1"/>
      <c r="C237" s="1"/>
      <c r="D237" s="33"/>
    </row>
    <row r="238" spans="1:4" x14ac:dyDescent="0.25">
      <c r="A238" s="1"/>
      <c r="C238" s="1"/>
      <c r="D238" s="33"/>
    </row>
    <row r="239" spans="1:4" x14ac:dyDescent="0.25">
      <c r="A239" s="1"/>
      <c r="C239" s="1"/>
      <c r="D239" s="33"/>
    </row>
    <row r="240" spans="1:4" x14ac:dyDescent="0.25">
      <c r="A240" s="1"/>
      <c r="C240" s="1"/>
      <c r="D240" s="33"/>
    </row>
    <row r="241" spans="1:4" x14ac:dyDescent="0.25">
      <c r="A241" s="1"/>
      <c r="C241" s="1"/>
      <c r="D241" s="33"/>
    </row>
    <row r="242" spans="1:4" x14ac:dyDescent="0.25">
      <c r="A242" s="1"/>
      <c r="C242" s="1"/>
      <c r="D242" s="33"/>
    </row>
    <row r="243" spans="1:4" x14ac:dyDescent="0.25">
      <c r="A243" s="1"/>
      <c r="C243" s="1"/>
      <c r="D243" s="33"/>
    </row>
    <row r="244" spans="1:4" x14ac:dyDescent="0.25">
      <c r="A244" s="1"/>
      <c r="C244" s="1"/>
      <c r="D244" s="33"/>
    </row>
    <row r="245" spans="1:4" x14ac:dyDescent="0.25">
      <c r="A245" s="1"/>
      <c r="C245" s="1"/>
      <c r="D245" s="33"/>
    </row>
    <row r="246" spans="1:4" x14ac:dyDescent="0.25">
      <c r="A246" s="1"/>
      <c r="C246" s="1"/>
      <c r="D246" s="33"/>
    </row>
    <row r="247" spans="1:4" x14ac:dyDescent="0.25">
      <c r="A247" s="1"/>
      <c r="C247" s="1"/>
      <c r="D247" s="33"/>
    </row>
    <row r="248" spans="1:4" x14ac:dyDescent="0.25">
      <c r="A248" s="1"/>
      <c r="C248" s="1"/>
      <c r="D248" s="33"/>
    </row>
    <row r="249" spans="1:4" x14ac:dyDescent="0.25">
      <c r="A249" s="1"/>
      <c r="C249" s="1"/>
      <c r="D249" s="33"/>
    </row>
    <row r="250" spans="1:4" x14ac:dyDescent="0.25">
      <c r="A250" s="1"/>
      <c r="C250" s="1"/>
      <c r="D250" s="33"/>
    </row>
    <row r="251" spans="1:4" x14ac:dyDescent="0.25">
      <c r="A251" s="1"/>
      <c r="C251" s="1"/>
      <c r="D251" s="33"/>
    </row>
    <row r="252" spans="1:4" x14ac:dyDescent="0.25">
      <c r="A252" s="1"/>
      <c r="C252" s="1"/>
      <c r="D252" s="33"/>
    </row>
    <row r="253" spans="1:4" x14ac:dyDescent="0.25">
      <c r="A253" s="1"/>
      <c r="C253" s="1"/>
      <c r="D253" s="33"/>
    </row>
    <row r="254" spans="1:4" x14ac:dyDescent="0.25">
      <c r="A254" s="1"/>
      <c r="C254" s="1"/>
      <c r="D254" s="33"/>
    </row>
    <row r="255" spans="1:4" x14ac:dyDescent="0.25">
      <c r="A255" s="1"/>
      <c r="C255" s="1"/>
      <c r="D255" s="33"/>
    </row>
    <row r="256" spans="1:4" x14ac:dyDescent="0.25">
      <c r="A256" s="1"/>
      <c r="C256" s="1"/>
      <c r="D256" s="33"/>
    </row>
    <row r="257" spans="1:4" x14ac:dyDescent="0.25">
      <c r="A257" s="1"/>
      <c r="C257" s="1"/>
      <c r="D257" s="33"/>
    </row>
    <row r="258" spans="1:4" x14ac:dyDescent="0.25">
      <c r="A258" s="1"/>
      <c r="C258" s="1"/>
      <c r="D258" s="33"/>
    </row>
    <row r="259" spans="1:4" x14ac:dyDescent="0.25">
      <c r="A259" s="1"/>
      <c r="C259" s="1"/>
      <c r="D259" s="33"/>
    </row>
    <row r="260" spans="1:4" x14ac:dyDescent="0.25">
      <c r="A260" s="1"/>
      <c r="C260" s="1"/>
      <c r="D260" s="33"/>
    </row>
    <row r="261" spans="1:4" x14ac:dyDescent="0.25">
      <c r="A261" s="1"/>
      <c r="C261" s="1"/>
      <c r="D261" s="33"/>
    </row>
    <row r="262" spans="1:4" x14ac:dyDescent="0.25">
      <c r="A262" s="1"/>
      <c r="C262" s="1"/>
      <c r="D262" s="33"/>
    </row>
    <row r="263" spans="1:4" x14ac:dyDescent="0.25">
      <c r="A263" s="1"/>
      <c r="C263" s="1"/>
      <c r="D263" s="33"/>
    </row>
    <row r="264" spans="1:4" x14ac:dyDescent="0.25">
      <c r="A264" s="1"/>
      <c r="C264" s="1"/>
      <c r="D264" s="33"/>
    </row>
    <row r="265" spans="1:4" x14ac:dyDescent="0.25">
      <c r="A265" s="1"/>
      <c r="C265" s="1"/>
      <c r="D265" s="33"/>
    </row>
    <row r="266" spans="1:4" x14ac:dyDescent="0.25">
      <c r="A266" s="1"/>
      <c r="C266" s="1"/>
      <c r="D266" s="33"/>
    </row>
    <row r="267" spans="1:4" x14ac:dyDescent="0.25">
      <c r="A267" s="1"/>
      <c r="C267" s="1"/>
      <c r="D267" s="33"/>
    </row>
    <row r="268" spans="1:4" x14ac:dyDescent="0.25">
      <c r="A268" s="1"/>
      <c r="C268" s="1"/>
      <c r="D268" s="33"/>
    </row>
    <row r="269" spans="1:4" x14ac:dyDescent="0.25">
      <c r="A269" s="1"/>
      <c r="C269" s="1"/>
      <c r="D269" s="33"/>
    </row>
    <row r="270" spans="1:4" x14ac:dyDescent="0.25">
      <c r="A270" s="1"/>
      <c r="C270" s="1"/>
      <c r="D270" s="33"/>
    </row>
    <row r="271" spans="1:4" x14ac:dyDescent="0.25">
      <c r="A271" s="1"/>
      <c r="C271" s="1"/>
      <c r="D271" s="33"/>
    </row>
    <row r="272" spans="1:4" x14ac:dyDescent="0.25">
      <c r="A272" s="1"/>
      <c r="C272" s="1"/>
      <c r="D272" s="33"/>
    </row>
    <row r="273" spans="1:4" x14ac:dyDescent="0.25">
      <c r="A273" s="1"/>
      <c r="C273" s="1"/>
      <c r="D273" s="33"/>
    </row>
    <row r="274" spans="1:4" x14ac:dyDescent="0.25">
      <c r="A274" s="1"/>
      <c r="C274" s="1"/>
      <c r="D274" s="33"/>
    </row>
    <row r="275" spans="1:4" x14ac:dyDescent="0.25">
      <c r="A275" s="1"/>
      <c r="C275" s="1"/>
      <c r="D275" s="33"/>
    </row>
    <row r="276" spans="1:4" x14ac:dyDescent="0.25">
      <c r="A276" s="1"/>
      <c r="C276" s="1"/>
      <c r="D276" s="33"/>
    </row>
    <row r="277" spans="1:4" x14ac:dyDescent="0.25">
      <c r="A277" s="1"/>
      <c r="C277" s="1"/>
      <c r="D277" s="33"/>
    </row>
    <row r="278" spans="1:4" x14ac:dyDescent="0.25">
      <c r="A278" s="1"/>
      <c r="C278" s="1"/>
      <c r="D278" s="33"/>
    </row>
    <row r="279" spans="1:4" x14ac:dyDescent="0.25">
      <c r="A279" s="1"/>
      <c r="C279" s="1"/>
      <c r="D279" s="33"/>
    </row>
    <row r="280" spans="1:4" x14ac:dyDescent="0.25">
      <c r="A280" s="1"/>
      <c r="C280" s="1"/>
      <c r="D280" s="33"/>
    </row>
    <row r="281" spans="1:4" x14ac:dyDescent="0.25">
      <c r="A281" s="1"/>
      <c r="C281" s="1"/>
      <c r="D281" s="33"/>
    </row>
    <row r="282" spans="1:4" x14ac:dyDescent="0.25">
      <c r="A282" s="1"/>
      <c r="C282" s="1"/>
      <c r="D282" s="33"/>
    </row>
    <row r="283" spans="1:4" x14ac:dyDescent="0.25">
      <c r="A283" s="1"/>
      <c r="C283" s="1"/>
      <c r="D283" s="33"/>
    </row>
    <row r="284" spans="1:4" x14ac:dyDescent="0.25">
      <c r="A284" s="1"/>
      <c r="C284" s="1"/>
      <c r="D284" s="33"/>
    </row>
    <row r="285" spans="1:4" x14ac:dyDescent="0.25">
      <c r="A285" s="1"/>
      <c r="C285" s="1"/>
      <c r="D285" s="33"/>
    </row>
    <row r="286" spans="1:4" x14ac:dyDescent="0.25">
      <c r="A286" s="1"/>
      <c r="C286" s="1"/>
      <c r="D286" s="33"/>
    </row>
    <row r="287" spans="1:4" x14ac:dyDescent="0.25">
      <c r="A287" s="1"/>
      <c r="C287" s="1"/>
      <c r="D287" s="33"/>
    </row>
    <row r="288" spans="1:4" x14ac:dyDescent="0.25">
      <c r="A288" s="1"/>
      <c r="C288" s="1"/>
      <c r="D288" s="33"/>
    </row>
    <row r="289" spans="1:4" x14ac:dyDescent="0.25">
      <c r="A289" s="1"/>
      <c r="C289" s="1"/>
      <c r="D289" s="33"/>
    </row>
    <row r="290" spans="1:4" x14ac:dyDescent="0.25">
      <c r="A290" s="1"/>
      <c r="C290" s="1"/>
      <c r="D290" s="33"/>
    </row>
    <row r="291" spans="1:4" x14ac:dyDescent="0.25">
      <c r="A291" s="1"/>
      <c r="C291" s="1"/>
      <c r="D291" s="33"/>
    </row>
    <row r="292" spans="1:4" x14ac:dyDescent="0.25">
      <c r="A292" s="1"/>
      <c r="C292" s="1"/>
      <c r="D292" s="33"/>
    </row>
    <row r="293" spans="1:4" x14ac:dyDescent="0.25">
      <c r="A293" s="1"/>
      <c r="C293" s="1"/>
      <c r="D293" s="33"/>
    </row>
    <row r="294" spans="1:4" x14ac:dyDescent="0.25">
      <c r="A294" s="1"/>
      <c r="C294" s="1"/>
      <c r="D294" s="33"/>
    </row>
    <row r="295" spans="1:4" x14ac:dyDescent="0.25">
      <c r="A295" s="1"/>
      <c r="C295" s="1"/>
      <c r="D295" s="33"/>
    </row>
    <row r="296" spans="1:4" x14ac:dyDescent="0.25">
      <c r="A296" s="1"/>
      <c r="C296" s="1"/>
      <c r="D296" s="33"/>
    </row>
    <row r="297" spans="1:4" x14ac:dyDescent="0.25">
      <c r="A297" s="1"/>
      <c r="C297" s="1"/>
      <c r="D297" s="33"/>
    </row>
    <row r="298" spans="1:4" x14ac:dyDescent="0.25">
      <c r="A298" s="1"/>
      <c r="C298" s="1"/>
      <c r="D298" s="33"/>
    </row>
    <row r="299" spans="1:4" x14ac:dyDescent="0.25">
      <c r="A299" s="1"/>
      <c r="C299" s="1"/>
      <c r="D299" s="33"/>
    </row>
    <row r="300" spans="1:4" x14ac:dyDescent="0.25">
      <c r="A300" s="1"/>
      <c r="C300" s="1"/>
      <c r="D300" s="33"/>
    </row>
    <row r="301" spans="1:4" x14ac:dyDescent="0.25">
      <c r="A301" s="1"/>
      <c r="C301" s="1"/>
      <c r="D301" s="33"/>
    </row>
    <row r="302" spans="1:4" x14ac:dyDescent="0.25">
      <c r="A302" s="1"/>
      <c r="C302" s="1"/>
      <c r="D302" s="33"/>
    </row>
    <row r="303" spans="1:4" x14ac:dyDescent="0.25">
      <c r="A303" s="1"/>
      <c r="C303" s="1"/>
      <c r="D303" s="33"/>
    </row>
    <row r="304" spans="1:4" x14ac:dyDescent="0.25">
      <c r="A304" s="1"/>
      <c r="C304" s="1"/>
      <c r="D304" s="33"/>
    </row>
    <row r="305" spans="1:4" x14ac:dyDescent="0.25">
      <c r="A305" s="1"/>
      <c r="C305" s="1"/>
      <c r="D305" s="33"/>
    </row>
    <row r="306" spans="1:4" x14ac:dyDescent="0.25">
      <c r="A306" s="1"/>
      <c r="C306" s="1"/>
      <c r="D306" s="33"/>
    </row>
    <row r="307" spans="1:4" x14ac:dyDescent="0.25">
      <c r="A307" s="1"/>
      <c r="C307" s="1"/>
      <c r="D307" s="33"/>
    </row>
    <row r="308" spans="1:4" x14ac:dyDescent="0.25">
      <c r="A308" s="1"/>
      <c r="C308" s="1"/>
      <c r="D308" s="33"/>
    </row>
    <row r="309" spans="1:4" x14ac:dyDescent="0.25">
      <c r="A309" s="1"/>
      <c r="C309" s="1"/>
      <c r="D309" s="33"/>
    </row>
    <row r="310" spans="1:4" x14ac:dyDescent="0.25">
      <c r="A310" s="1"/>
      <c r="C310" s="1"/>
      <c r="D310" s="33"/>
    </row>
    <row r="311" spans="1:4" x14ac:dyDescent="0.25">
      <c r="A311" s="1"/>
      <c r="C311" s="1"/>
      <c r="D311" s="33"/>
    </row>
    <row r="312" spans="1:4" x14ac:dyDescent="0.25">
      <c r="A312" s="1"/>
      <c r="C312" s="1"/>
      <c r="D312" s="33"/>
    </row>
    <row r="313" spans="1:4" x14ac:dyDescent="0.25">
      <c r="A313" s="1"/>
      <c r="C313" s="1"/>
      <c r="D313" s="33"/>
    </row>
    <row r="314" spans="1:4" x14ac:dyDescent="0.25">
      <c r="A314" s="1"/>
      <c r="C314" s="1"/>
      <c r="D314" s="33"/>
    </row>
    <row r="315" spans="1:4" x14ac:dyDescent="0.25">
      <c r="A315" s="1"/>
      <c r="C315" s="1"/>
      <c r="D315" s="33"/>
    </row>
    <row r="316" spans="1:4" x14ac:dyDescent="0.25">
      <c r="A316" s="1"/>
      <c r="C316" s="1"/>
      <c r="D316" s="33"/>
    </row>
    <row r="317" spans="1:4" x14ac:dyDescent="0.25">
      <c r="A317" s="1"/>
      <c r="C317" s="1"/>
      <c r="D317" s="33"/>
    </row>
    <row r="318" spans="1:4" x14ac:dyDescent="0.25">
      <c r="A318" s="1"/>
      <c r="C318" s="1"/>
      <c r="D318" s="33"/>
    </row>
    <row r="319" spans="1:4" x14ac:dyDescent="0.25">
      <c r="A319" s="1"/>
      <c r="C319" s="1"/>
      <c r="D319" s="33"/>
    </row>
    <row r="320" spans="1:4" x14ac:dyDescent="0.25">
      <c r="A320" s="1"/>
      <c r="C320" s="1"/>
      <c r="D320" s="33"/>
    </row>
    <row r="321" spans="1:4" x14ac:dyDescent="0.25">
      <c r="A321" s="1"/>
      <c r="C321" s="1"/>
      <c r="D321" s="33"/>
    </row>
    <row r="322" spans="1:4" x14ac:dyDescent="0.25">
      <c r="A322" s="1"/>
      <c r="C322" s="1"/>
      <c r="D322" s="33"/>
    </row>
    <row r="323" spans="1:4" x14ac:dyDescent="0.25">
      <c r="A323" s="1"/>
      <c r="C323" s="1"/>
      <c r="D323" s="33"/>
    </row>
    <row r="324" spans="1:4" x14ac:dyDescent="0.25">
      <c r="A324" s="1"/>
      <c r="C324" s="1"/>
      <c r="D324" s="33"/>
    </row>
    <row r="325" spans="1:4" x14ac:dyDescent="0.25">
      <c r="A325" s="1"/>
      <c r="C325" s="1"/>
      <c r="D325" s="33"/>
    </row>
    <row r="326" spans="1:4" x14ac:dyDescent="0.25">
      <c r="A326" s="1"/>
      <c r="C326" s="1"/>
      <c r="D326" s="33"/>
    </row>
    <row r="327" spans="1:4" x14ac:dyDescent="0.25">
      <c r="A327" s="1"/>
      <c r="C327" s="1"/>
      <c r="D327" s="33"/>
    </row>
    <row r="328" spans="1:4" x14ac:dyDescent="0.25">
      <c r="A328" s="1"/>
      <c r="C328" s="1"/>
      <c r="D328" s="33"/>
    </row>
    <row r="329" spans="1:4" x14ac:dyDescent="0.25">
      <c r="A329" s="1"/>
      <c r="C329" s="1"/>
      <c r="D329" s="33"/>
    </row>
    <row r="330" spans="1:4" x14ac:dyDescent="0.25">
      <c r="A330" s="1"/>
      <c r="C330" s="1"/>
      <c r="D330" s="33"/>
    </row>
    <row r="331" spans="1:4" x14ac:dyDescent="0.25">
      <c r="A331" s="1"/>
      <c r="C331" s="1"/>
      <c r="D331" s="33"/>
    </row>
    <row r="332" spans="1:4" x14ac:dyDescent="0.25">
      <c r="A332" s="1"/>
      <c r="C332" s="1"/>
      <c r="D332" s="33"/>
    </row>
    <row r="333" spans="1:4" x14ac:dyDescent="0.25">
      <c r="A333" s="1"/>
      <c r="C333" s="1"/>
      <c r="D333" s="33"/>
    </row>
    <row r="334" spans="1:4" x14ac:dyDescent="0.25">
      <c r="A334" s="1"/>
      <c r="C334" s="1"/>
      <c r="D334" s="33"/>
    </row>
    <row r="335" spans="1:4" x14ac:dyDescent="0.25">
      <c r="A335" s="1"/>
      <c r="C335" s="1"/>
      <c r="D335" s="33"/>
    </row>
    <row r="336" spans="1:4" x14ac:dyDescent="0.25">
      <c r="A336" s="1"/>
      <c r="C336" s="1"/>
      <c r="D336" s="33"/>
    </row>
    <row r="337" spans="1:4" x14ac:dyDescent="0.25">
      <c r="A337" s="1"/>
      <c r="C337" s="1"/>
      <c r="D337" s="33"/>
    </row>
    <row r="338" spans="1:4" x14ac:dyDescent="0.25">
      <c r="A338" s="1"/>
      <c r="C338" s="1"/>
      <c r="D338" s="33"/>
    </row>
    <row r="339" spans="1:4" x14ac:dyDescent="0.25">
      <c r="A339" s="1"/>
      <c r="C339" s="1"/>
      <c r="D339" s="33"/>
    </row>
    <row r="340" spans="1:4" x14ac:dyDescent="0.25">
      <c r="A340" s="1"/>
      <c r="C340" s="1"/>
      <c r="D340" s="33"/>
    </row>
    <row r="341" spans="1:4" x14ac:dyDescent="0.25">
      <c r="A341" s="1"/>
      <c r="C341" s="1"/>
      <c r="D341" s="33"/>
    </row>
    <row r="342" spans="1:4" x14ac:dyDescent="0.25">
      <c r="A342" s="1"/>
      <c r="C342" s="1"/>
      <c r="D342" s="33"/>
    </row>
    <row r="343" spans="1:4" x14ac:dyDescent="0.25">
      <c r="A343" s="1"/>
      <c r="C343" s="1"/>
      <c r="D343" s="33"/>
    </row>
    <row r="344" spans="1:4" x14ac:dyDescent="0.25">
      <c r="A344" s="1"/>
      <c r="C344" s="1"/>
      <c r="D344" s="33"/>
    </row>
    <row r="345" spans="1:4" x14ac:dyDescent="0.25">
      <c r="A345" s="1"/>
      <c r="C345" s="1"/>
      <c r="D345" s="33"/>
    </row>
    <row r="346" spans="1:4" x14ac:dyDescent="0.25">
      <c r="A346" s="1"/>
      <c r="C346" s="1"/>
      <c r="D346" s="33"/>
    </row>
    <row r="347" spans="1:4" x14ac:dyDescent="0.25">
      <c r="A347" s="1"/>
      <c r="C347" s="1"/>
      <c r="D347" s="33"/>
    </row>
    <row r="348" spans="1:4" x14ac:dyDescent="0.25">
      <c r="A348" s="1"/>
      <c r="C348" s="1"/>
      <c r="D348" s="33"/>
    </row>
    <row r="349" spans="1:4" x14ac:dyDescent="0.25">
      <c r="A349" s="1"/>
      <c r="C349" s="1"/>
      <c r="D349" s="33"/>
    </row>
    <row r="350" spans="1:4" x14ac:dyDescent="0.25">
      <c r="A350" s="1"/>
      <c r="C350" s="1"/>
      <c r="D350" s="33"/>
    </row>
    <row r="351" spans="1:4" x14ac:dyDescent="0.25">
      <c r="A351" s="1"/>
      <c r="C351" s="1"/>
      <c r="D351" s="33"/>
    </row>
    <row r="352" spans="1:4" x14ac:dyDescent="0.25">
      <c r="A352" s="1"/>
      <c r="C352" s="1"/>
      <c r="D352" s="33"/>
    </row>
    <row r="353" spans="1:4" x14ac:dyDescent="0.25">
      <c r="A353" s="1"/>
      <c r="C353" s="1"/>
      <c r="D353" s="33"/>
    </row>
    <row r="354" spans="1:4" x14ac:dyDescent="0.25">
      <c r="A354" s="1"/>
      <c r="C354" s="1"/>
      <c r="D354" s="33"/>
    </row>
    <row r="355" spans="1:4" x14ac:dyDescent="0.25">
      <c r="A355" s="1"/>
      <c r="C355" s="1"/>
      <c r="D355" s="33"/>
    </row>
    <row r="356" spans="1:4" x14ac:dyDescent="0.25">
      <c r="A356" s="1"/>
      <c r="C356" s="1"/>
      <c r="D356" s="33"/>
    </row>
    <row r="357" spans="1:4" x14ac:dyDescent="0.25">
      <c r="A357" s="1"/>
      <c r="C357" s="1"/>
      <c r="D357" s="33"/>
    </row>
    <row r="358" spans="1:4" x14ac:dyDescent="0.25">
      <c r="A358" s="1"/>
      <c r="C358" s="1"/>
      <c r="D358" s="33"/>
    </row>
    <row r="359" spans="1:4" x14ac:dyDescent="0.25">
      <c r="A359" s="1"/>
      <c r="C359" s="1"/>
      <c r="D359" s="33"/>
    </row>
    <row r="360" spans="1:4" x14ac:dyDescent="0.25">
      <c r="A360" s="1"/>
      <c r="C360" s="1"/>
      <c r="D360" s="33"/>
    </row>
    <row r="361" spans="1:4" x14ac:dyDescent="0.25">
      <c r="A361" s="1"/>
      <c r="C361" s="1"/>
      <c r="D361" s="33"/>
    </row>
    <row r="362" spans="1:4" x14ac:dyDescent="0.25">
      <c r="A362" s="1"/>
      <c r="C362" s="1"/>
      <c r="D362" s="33"/>
    </row>
    <row r="363" spans="1:4" x14ac:dyDescent="0.25">
      <c r="A363" s="1"/>
      <c r="C363" s="1"/>
      <c r="D363" s="33"/>
    </row>
    <row r="364" spans="1:4" x14ac:dyDescent="0.25">
      <c r="A364" s="1"/>
      <c r="C364" s="1"/>
      <c r="D364" s="33"/>
    </row>
    <row r="365" spans="1:4" x14ac:dyDescent="0.25">
      <c r="A365" s="1"/>
      <c r="C365" s="1"/>
      <c r="D365" s="33"/>
    </row>
    <row r="366" spans="1:4" x14ac:dyDescent="0.25">
      <c r="A366" s="1"/>
      <c r="C366" s="1"/>
      <c r="D366" s="33"/>
    </row>
    <row r="367" spans="1:4" x14ac:dyDescent="0.25">
      <c r="A367" s="1"/>
      <c r="C367" s="1"/>
      <c r="D367" s="33"/>
    </row>
    <row r="368" spans="1:4" x14ac:dyDescent="0.25">
      <c r="A368" s="1"/>
      <c r="C368" s="1"/>
      <c r="D368" s="33"/>
    </row>
    <row r="369" spans="1:4" x14ac:dyDescent="0.25">
      <c r="A369" s="1"/>
      <c r="C369" s="1"/>
      <c r="D369" s="33"/>
    </row>
    <row r="370" spans="1:4" x14ac:dyDescent="0.25">
      <c r="A370" s="1"/>
      <c r="C370" s="1"/>
      <c r="D370" s="33"/>
    </row>
    <row r="371" spans="1:4" x14ac:dyDescent="0.25">
      <c r="A371" s="1"/>
      <c r="C371" s="1"/>
      <c r="D371" s="33"/>
    </row>
    <row r="372" spans="1:4" x14ac:dyDescent="0.25">
      <c r="A372" s="1"/>
      <c r="C372" s="1"/>
      <c r="D372" s="33"/>
    </row>
    <row r="373" spans="1:4" x14ac:dyDescent="0.25">
      <c r="A373" s="1"/>
      <c r="C373" s="1"/>
      <c r="D373" s="33"/>
    </row>
    <row r="374" spans="1:4" x14ac:dyDescent="0.25">
      <c r="A374" s="1"/>
      <c r="C374" s="1"/>
      <c r="D374" s="33"/>
    </row>
    <row r="375" spans="1:4" x14ac:dyDescent="0.25">
      <c r="A375" s="1"/>
      <c r="C375" s="1"/>
      <c r="D375" s="33"/>
    </row>
    <row r="376" spans="1:4" x14ac:dyDescent="0.25">
      <c r="A376" s="1"/>
      <c r="C376" s="1"/>
      <c r="D376" s="33"/>
    </row>
    <row r="377" spans="1:4" x14ac:dyDescent="0.25">
      <c r="A377" s="1"/>
      <c r="C377" s="1"/>
      <c r="D377" s="33"/>
    </row>
    <row r="378" spans="1:4" x14ac:dyDescent="0.25">
      <c r="A378" s="1"/>
      <c r="C378" s="1"/>
      <c r="D378" s="33"/>
    </row>
    <row r="379" spans="1:4" x14ac:dyDescent="0.25">
      <c r="A379" s="1"/>
      <c r="C379" s="1"/>
      <c r="D379" s="33"/>
    </row>
    <row r="380" spans="1:4" x14ac:dyDescent="0.25">
      <c r="A380" s="1"/>
      <c r="C380" s="1"/>
      <c r="D380" s="33"/>
    </row>
    <row r="381" spans="1:4" x14ac:dyDescent="0.25">
      <c r="A381" s="1"/>
      <c r="C381" s="1"/>
      <c r="D381" s="33"/>
    </row>
    <row r="382" spans="1:4" x14ac:dyDescent="0.25">
      <c r="A382" s="1"/>
      <c r="C382" s="1"/>
      <c r="D382" s="33"/>
    </row>
    <row r="383" spans="1:4" x14ac:dyDescent="0.25">
      <c r="A383" s="1"/>
      <c r="C383" s="1"/>
      <c r="D383" s="33"/>
    </row>
    <row r="384" spans="1:4" x14ac:dyDescent="0.25">
      <c r="A384" s="1"/>
      <c r="C384" s="1"/>
      <c r="D384" s="33"/>
    </row>
    <row r="385" spans="1:4" x14ac:dyDescent="0.25">
      <c r="A385" s="1"/>
      <c r="C385" s="1"/>
      <c r="D385" s="33"/>
    </row>
    <row r="386" spans="1:4" x14ac:dyDescent="0.25">
      <c r="A386" s="1"/>
      <c r="C386" s="1"/>
      <c r="D386" s="33"/>
    </row>
    <row r="387" spans="1:4" x14ac:dyDescent="0.25">
      <c r="A387" s="1"/>
      <c r="C387" s="1"/>
      <c r="D387" s="33"/>
    </row>
    <row r="388" spans="1:4" x14ac:dyDescent="0.25">
      <c r="A388" s="1"/>
      <c r="C388" s="1"/>
      <c r="D388" s="33"/>
    </row>
    <row r="389" spans="1:4" x14ac:dyDescent="0.25">
      <c r="A389" s="1"/>
      <c r="C389" s="1"/>
      <c r="D389" s="33"/>
    </row>
    <row r="390" spans="1:4" x14ac:dyDescent="0.25">
      <c r="A390" s="1"/>
      <c r="C390" s="1"/>
      <c r="D390" s="33"/>
    </row>
    <row r="391" spans="1:4" x14ac:dyDescent="0.25">
      <c r="A391" s="1"/>
      <c r="C391" s="1"/>
      <c r="D391" s="33"/>
    </row>
    <row r="392" spans="1:4" x14ac:dyDescent="0.25">
      <c r="A392" s="1"/>
      <c r="C392" s="1"/>
      <c r="D392" s="33"/>
    </row>
    <row r="393" spans="1:4" x14ac:dyDescent="0.25">
      <c r="A393" s="1"/>
      <c r="C393" s="1"/>
      <c r="D393" s="33"/>
    </row>
    <row r="394" spans="1:4" x14ac:dyDescent="0.25">
      <c r="A394" s="1"/>
      <c r="C394" s="1"/>
      <c r="D394" s="33"/>
    </row>
    <row r="395" spans="1:4" x14ac:dyDescent="0.25">
      <c r="A395" s="1"/>
      <c r="C395" s="1"/>
      <c r="D395" s="33"/>
    </row>
    <row r="396" spans="1:4" x14ac:dyDescent="0.25">
      <c r="A396" s="1"/>
      <c r="C396" s="1"/>
      <c r="D396" s="33"/>
    </row>
    <row r="397" spans="1:4" x14ac:dyDescent="0.25">
      <c r="A397" s="1"/>
      <c r="C397" s="1"/>
      <c r="D397" s="33"/>
    </row>
    <row r="398" spans="1:4" x14ac:dyDescent="0.25">
      <c r="A398" s="1"/>
      <c r="C398" s="1"/>
      <c r="D398" s="33"/>
    </row>
    <row r="399" spans="1:4" x14ac:dyDescent="0.25">
      <c r="A399" s="1"/>
      <c r="C399" s="1"/>
      <c r="D399" s="33"/>
    </row>
    <row r="400" spans="1:4" x14ac:dyDescent="0.25">
      <c r="A400" s="1"/>
      <c r="C400" s="1"/>
      <c r="D400" s="33"/>
    </row>
    <row r="401" spans="1:4" x14ac:dyDescent="0.25">
      <c r="A401" s="1"/>
      <c r="C401" s="1"/>
      <c r="D401" s="33"/>
    </row>
    <row r="402" spans="1:4" x14ac:dyDescent="0.25">
      <c r="A402" s="1"/>
      <c r="C402" s="1"/>
      <c r="D402" s="33"/>
    </row>
    <row r="403" spans="1:4" x14ac:dyDescent="0.25">
      <c r="A403" s="1"/>
      <c r="C403" s="1"/>
      <c r="D403" s="33"/>
    </row>
    <row r="404" spans="1:4" x14ac:dyDescent="0.25">
      <c r="A404" s="1"/>
      <c r="C404" s="1"/>
      <c r="D404" s="33"/>
    </row>
    <row r="405" spans="1:4" x14ac:dyDescent="0.25">
      <c r="A405" s="1"/>
      <c r="C405" s="1"/>
      <c r="D405" s="33"/>
    </row>
    <row r="406" spans="1:4" x14ac:dyDescent="0.25">
      <c r="A406" s="1"/>
      <c r="C406" s="1"/>
      <c r="D406" s="33"/>
    </row>
    <row r="407" spans="1:4" x14ac:dyDescent="0.25">
      <c r="A407" s="1"/>
      <c r="C407" s="1"/>
      <c r="D407" s="33"/>
    </row>
    <row r="408" spans="1:4" x14ac:dyDescent="0.25">
      <c r="A408" s="1"/>
      <c r="C408" s="1"/>
      <c r="D408" s="33"/>
    </row>
    <row r="409" spans="1:4" x14ac:dyDescent="0.25">
      <c r="A409" s="1"/>
      <c r="C409" s="1"/>
      <c r="D409" s="33"/>
    </row>
    <row r="410" spans="1:4" x14ac:dyDescent="0.25">
      <c r="A410" s="1"/>
      <c r="C410" s="1"/>
      <c r="D410" s="33"/>
    </row>
    <row r="411" spans="1:4" x14ac:dyDescent="0.25">
      <c r="A411" s="1"/>
      <c r="C411" s="1"/>
      <c r="D411" s="33"/>
    </row>
    <row r="412" spans="1:4" x14ac:dyDescent="0.25">
      <c r="A412" s="1"/>
      <c r="C412" s="1"/>
      <c r="D412" s="33"/>
    </row>
    <row r="413" spans="1:4" x14ac:dyDescent="0.25">
      <c r="A413" s="1"/>
      <c r="C413" s="1"/>
      <c r="D413" s="33"/>
    </row>
    <row r="414" spans="1:4" x14ac:dyDescent="0.25">
      <c r="A414" s="1"/>
      <c r="C414" s="1"/>
      <c r="D414" s="33"/>
    </row>
    <row r="415" spans="1:4" x14ac:dyDescent="0.25">
      <c r="A415" s="1"/>
      <c r="C415" s="1"/>
      <c r="D415" s="33"/>
    </row>
    <row r="416" spans="1:4" x14ac:dyDescent="0.25">
      <c r="A416" s="1"/>
      <c r="C416" s="1"/>
      <c r="D416" s="33"/>
    </row>
    <row r="417" spans="1:4" x14ac:dyDescent="0.25">
      <c r="A417" s="1"/>
      <c r="C417" s="1"/>
      <c r="D417" s="33"/>
    </row>
    <row r="418" spans="1:4" x14ac:dyDescent="0.25">
      <c r="A418" s="1"/>
      <c r="C418" s="1"/>
      <c r="D418" s="33"/>
    </row>
    <row r="419" spans="1:4" x14ac:dyDescent="0.25">
      <c r="A419" s="1"/>
      <c r="C419" s="1"/>
      <c r="D419" s="33"/>
    </row>
    <row r="420" spans="1:4" x14ac:dyDescent="0.25">
      <c r="A420" s="1"/>
      <c r="C420" s="1"/>
      <c r="D420" s="33"/>
    </row>
    <row r="421" spans="1:4" x14ac:dyDescent="0.25">
      <c r="A421" s="1"/>
      <c r="C421" s="1"/>
      <c r="D421" s="33"/>
    </row>
    <row r="422" spans="1:4" x14ac:dyDescent="0.25">
      <c r="A422" s="1"/>
      <c r="C422" s="1"/>
      <c r="D422" s="33"/>
    </row>
    <row r="423" spans="1:4" x14ac:dyDescent="0.25">
      <c r="A423" s="1"/>
      <c r="C423" s="1"/>
      <c r="D423" s="33"/>
    </row>
    <row r="424" spans="1:4" x14ac:dyDescent="0.25">
      <c r="A424" s="1"/>
      <c r="C424" s="1"/>
      <c r="D424" s="33"/>
    </row>
    <row r="425" spans="1:4" x14ac:dyDescent="0.25">
      <c r="A425" s="1"/>
      <c r="C425" s="1"/>
      <c r="D425" s="33"/>
    </row>
    <row r="426" spans="1:4" x14ac:dyDescent="0.25">
      <c r="A426" s="1"/>
      <c r="C426" s="1"/>
      <c r="D426" s="33"/>
    </row>
    <row r="427" spans="1:4" x14ac:dyDescent="0.25">
      <c r="A427" s="1"/>
      <c r="C427" s="1"/>
      <c r="D427" s="33"/>
    </row>
    <row r="428" spans="1:4" x14ac:dyDescent="0.25">
      <c r="A428" s="1"/>
      <c r="C428" s="1"/>
      <c r="D428" s="33"/>
    </row>
    <row r="429" spans="1:4" x14ac:dyDescent="0.25">
      <c r="A429" s="1"/>
      <c r="C429" s="1"/>
      <c r="D429" s="33"/>
    </row>
    <row r="430" spans="1:4" x14ac:dyDescent="0.25">
      <c r="A430" s="1"/>
      <c r="C430" s="1"/>
      <c r="D430" s="33"/>
    </row>
    <row r="431" spans="1:4" x14ac:dyDescent="0.25">
      <c r="A431" s="1"/>
      <c r="C431" s="1"/>
      <c r="D431" s="33"/>
    </row>
    <row r="432" spans="1:4" x14ac:dyDescent="0.25">
      <c r="A432" s="1"/>
      <c r="C432" s="1"/>
      <c r="D432" s="33"/>
    </row>
    <row r="433" spans="1:4" x14ac:dyDescent="0.25">
      <c r="A433" s="1"/>
      <c r="C433" s="1"/>
      <c r="D433" s="33"/>
    </row>
    <row r="434" spans="1:4" x14ac:dyDescent="0.25">
      <c r="A434" s="1"/>
      <c r="C434" s="1"/>
      <c r="D434" s="33"/>
    </row>
    <row r="435" spans="1:4" x14ac:dyDescent="0.25">
      <c r="A435" s="1"/>
      <c r="C435" s="1"/>
      <c r="D435" s="33"/>
    </row>
    <row r="436" spans="1:4" x14ac:dyDescent="0.25">
      <c r="A436" s="1"/>
      <c r="C436" s="1"/>
      <c r="D436" s="33"/>
    </row>
    <row r="437" spans="1:4" x14ac:dyDescent="0.25">
      <c r="A437" s="1"/>
      <c r="C437" s="1"/>
      <c r="D437" s="33"/>
    </row>
    <row r="438" spans="1:4" x14ac:dyDescent="0.25">
      <c r="A438" s="1"/>
      <c r="C438" s="1"/>
      <c r="D438" s="33"/>
    </row>
    <row r="439" spans="1:4" x14ac:dyDescent="0.25">
      <c r="A439" s="1"/>
      <c r="C439" s="1"/>
      <c r="D439" s="33"/>
    </row>
    <row r="440" spans="1:4" x14ac:dyDescent="0.25">
      <c r="A440" s="1"/>
      <c r="C440" s="1"/>
      <c r="D440" s="33"/>
    </row>
    <row r="441" spans="1:4" x14ac:dyDescent="0.25">
      <c r="A441" s="1"/>
      <c r="C441" s="1"/>
      <c r="D441" s="33"/>
    </row>
    <row r="442" spans="1:4" x14ac:dyDescent="0.25">
      <c r="A442" s="1"/>
      <c r="C442" s="1"/>
      <c r="D442" s="33"/>
    </row>
    <row r="443" spans="1:4" x14ac:dyDescent="0.25">
      <c r="A443" s="1"/>
      <c r="C443" s="1"/>
      <c r="D443" s="33"/>
    </row>
    <row r="444" spans="1:4" x14ac:dyDescent="0.25">
      <c r="A444" s="1"/>
      <c r="C444" s="1"/>
      <c r="D444" s="33"/>
    </row>
    <row r="445" spans="1:4" x14ac:dyDescent="0.25">
      <c r="A445" s="1"/>
      <c r="C445" s="1"/>
      <c r="D445" s="33"/>
    </row>
    <row r="446" spans="1:4" x14ac:dyDescent="0.25">
      <c r="A446" s="1"/>
      <c r="C446" s="1"/>
      <c r="D446" s="33"/>
    </row>
    <row r="447" spans="1:4" x14ac:dyDescent="0.25">
      <c r="A447" s="1"/>
      <c r="C447" s="1"/>
      <c r="D447" s="33"/>
    </row>
    <row r="448" spans="1:4" x14ac:dyDescent="0.25">
      <c r="A448" s="1"/>
      <c r="C448" s="1"/>
      <c r="D448" s="33"/>
    </row>
    <row r="449" spans="1:4" x14ac:dyDescent="0.25">
      <c r="A449" s="1"/>
      <c r="C449" s="1"/>
      <c r="D449" s="33"/>
    </row>
    <row r="450" spans="1:4" x14ac:dyDescent="0.25">
      <c r="A450" s="1"/>
      <c r="C450" s="1"/>
      <c r="D450" s="33"/>
    </row>
    <row r="451" spans="1:4" x14ac:dyDescent="0.25">
      <c r="A451" s="1"/>
      <c r="C451" s="1"/>
      <c r="D451" s="33"/>
    </row>
    <row r="452" spans="1:4" x14ac:dyDescent="0.25">
      <c r="A452" s="1"/>
      <c r="C452" s="1"/>
      <c r="D452" s="33"/>
    </row>
    <row r="453" spans="1:4" x14ac:dyDescent="0.25">
      <c r="A453" s="1"/>
      <c r="C453" s="1"/>
      <c r="D453" s="33"/>
    </row>
    <row r="454" spans="1:4" x14ac:dyDescent="0.25">
      <c r="A454" s="1"/>
      <c r="C454" s="1"/>
      <c r="D454" s="33"/>
    </row>
    <row r="455" spans="1:4" x14ac:dyDescent="0.25">
      <c r="A455" s="1"/>
      <c r="C455" s="1"/>
      <c r="D455" s="33"/>
    </row>
    <row r="456" spans="1:4" x14ac:dyDescent="0.25">
      <c r="A456" s="1"/>
      <c r="C456" s="1"/>
      <c r="D456" s="33"/>
    </row>
    <row r="457" spans="1:4" x14ac:dyDescent="0.25">
      <c r="A457" s="1"/>
      <c r="C457" s="1"/>
      <c r="D457" s="33"/>
    </row>
    <row r="458" spans="1:4" x14ac:dyDescent="0.25">
      <c r="A458" s="1"/>
      <c r="C458" s="1"/>
      <c r="D458" s="33"/>
    </row>
    <row r="459" spans="1:4" x14ac:dyDescent="0.25">
      <c r="A459" s="1"/>
      <c r="C459" s="1"/>
      <c r="D459" s="33"/>
    </row>
    <row r="460" spans="1:4" x14ac:dyDescent="0.25">
      <c r="A460" s="1"/>
      <c r="C460" s="1"/>
      <c r="D460" s="33"/>
    </row>
    <row r="461" spans="1:4" x14ac:dyDescent="0.25">
      <c r="A461" s="1"/>
      <c r="C461" s="1"/>
      <c r="D461" s="33"/>
    </row>
    <row r="462" spans="1:4" x14ac:dyDescent="0.25">
      <c r="A462" s="1"/>
      <c r="C462" s="1"/>
      <c r="D462" s="33"/>
    </row>
    <row r="463" spans="1:4" x14ac:dyDescent="0.25">
      <c r="A463" s="1"/>
      <c r="C463" s="1"/>
      <c r="D463" s="33"/>
    </row>
    <row r="464" spans="1:4" x14ac:dyDescent="0.25">
      <c r="A464" s="1"/>
      <c r="C464" s="1"/>
      <c r="D464" s="33"/>
    </row>
    <row r="465" spans="1:4" x14ac:dyDescent="0.25">
      <c r="A465" s="1"/>
      <c r="C465" s="1"/>
      <c r="D465" s="33"/>
    </row>
    <row r="466" spans="1:4" x14ac:dyDescent="0.25">
      <c r="A466" s="1"/>
      <c r="C466" s="1"/>
      <c r="D466" s="33"/>
    </row>
    <row r="467" spans="1:4" x14ac:dyDescent="0.25">
      <c r="A467" s="1"/>
      <c r="C467" s="1"/>
      <c r="D467" s="33"/>
    </row>
    <row r="468" spans="1:4" x14ac:dyDescent="0.25">
      <c r="A468" s="1"/>
      <c r="C468" s="1"/>
      <c r="D468" s="33"/>
    </row>
    <row r="469" spans="1:4" x14ac:dyDescent="0.25">
      <c r="A469" s="1"/>
      <c r="C469" s="1"/>
      <c r="D469" s="33"/>
    </row>
    <row r="470" spans="1:4" x14ac:dyDescent="0.25">
      <c r="A470" s="1"/>
      <c r="C470" s="1"/>
      <c r="D470" s="33"/>
    </row>
    <row r="471" spans="1:4" x14ac:dyDescent="0.25">
      <c r="A471" s="1"/>
      <c r="C471" s="1"/>
      <c r="D471" s="33"/>
    </row>
    <row r="472" spans="1:4" x14ac:dyDescent="0.25">
      <c r="A472" s="1"/>
      <c r="C472" s="1"/>
      <c r="D472" s="33"/>
    </row>
    <row r="473" spans="1:4" x14ac:dyDescent="0.25">
      <c r="A473" s="1"/>
      <c r="C473" s="1"/>
      <c r="D473" s="33"/>
    </row>
    <row r="474" spans="1:4" x14ac:dyDescent="0.25">
      <c r="A474" s="1"/>
      <c r="C474" s="1"/>
      <c r="D474" s="33"/>
    </row>
    <row r="475" spans="1:4" x14ac:dyDescent="0.25">
      <c r="A475" s="1"/>
      <c r="C475" s="1"/>
      <c r="D475" s="33"/>
    </row>
    <row r="476" spans="1:4" x14ac:dyDescent="0.25">
      <c r="A476" s="1"/>
      <c r="C476" s="1"/>
      <c r="D476" s="33"/>
    </row>
    <row r="477" spans="1:4" x14ac:dyDescent="0.25">
      <c r="A477" s="1"/>
      <c r="C477" s="1"/>
      <c r="D477" s="33"/>
    </row>
    <row r="478" spans="1:4" x14ac:dyDescent="0.25">
      <c r="A478" s="1"/>
      <c r="C478" s="1"/>
      <c r="D478" s="33"/>
    </row>
    <row r="479" spans="1:4" x14ac:dyDescent="0.25">
      <c r="A479" s="1"/>
      <c r="C479" s="1"/>
      <c r="D479" s="33"/>
    </row>
    <row r="480" spans="1:4" x14ac:dyDescent="0.25">
      <c r="A480" s="1"/>
      <c r="C480" s="1"/>
      <c r="D480" s="33"/>
    </row>
    <row r="481" spans="1:4" x14ac:dyDescent="0.25">
      <c r="A481" s="1"/>
      <c r="C481" s="1"/>
      <c r="D481" s="33"/>
    </row>
    <row r="482" spans="1:4" x14ac:dyDescent="0.25">
      <c r="A482" s="1"/>
      <c r="C482" s="1"/>
      <c r="D482" s="33"/>
    </row>
    <row r="483" spans="1:4" x14ac:dyDescent="0.25">
      <c r="A483" s="1"/>
      <c r="C483" s="1"/>
      <c r="D483" s="33"/>
    </row>
    <row r="484" spans="1:4" x14ac:dyDescent="0.25">
      <c r="A484" s="1"/>
      <c r="C484" s="1"/>
      <c r="D484" s="33"/>
    </row>
    <row r="485" spans="1:4" x14ac:dyDescent="0.25">
      <c r="A485" s="1"/>
      <c r="C485" s="1"/>
      <c r="D485" s="33"/>
    </row>
    <row r="486" spans="1:4" x14ac:dyDescent="0.25">
      <c r="A486" s="1"/>
      <c r="C486" s="1"/>
      <c r="D486" s="33"/>
    </row>
    <row r="487" spans="1:4" x14ac:dyDescent="0.25">
      <c r="A487" s="1"/>
      <c r="C487" s="1"/>
      <c r="D487" s="33"/>
    </row>
    <row r="488" spans="1:4" x14ac:dyDescent="0.25">
      <c r="A488" s="1"/>
      <c r="C488" s="1"/>
      <c r="D488" s="33"/>
    </row>
    <row r="489" spans="1:4" x14ac:dyDescent="0.25">
      <c r="A489" s="1"/>
      <c r="C489" s="1"/>
      <c r="D489" s="33"/>
    </row>
    <row r="490" spans="1:4" x14ac:dyDescent="0.25">
      <c r="A490" s="1"/>
      <c r="C490" s="1"/>
      <c r="D490" s="33"/>
    </row>
    <row r="491" spans="1:4" x14ac:dyDescent="0.25">
      <c r="A491" s="1"/>
      <c r="C491" s="1"/>
      <c r="D491" s="33"/>
    </row>
    <row r="492" spans="1:4" x14ac:dyDescent="0.25">
      <c r="A492" s="1"/>
      <c r="C492" s="1"/>
      <c r="D492" s="33"/>
    </row>
    <row r="493" spans="1:4" x14ac:dyDescent="0.25">
      <c r="A493" s="1"/>
      <c r="C493" s="1"/>
      <c r="D493" s="33"/>
    </row>
    <row r="494" spans="1:4" x14ac:dyDescent="0.25">
      <c r="A494" s="1"/>
      <c r="C494" s="1"/>
      <c r="D494" s="33"/>
    </row>
    <row r="495" spans="1:4" x14ac:dyDescent="0.25">
      <c r="A495" s="1"/>
      <c r="C495" s="1"/>
      <c r="D495" s="33"/>
    </row>
    <row r="496" spans="1:4" x14ac:dyDescent="0.25">
      <c r="A496" s="1"/>
      <c r="C496" s="1"/>
      <c r="D496" s="33"/>
    </row>
    <row r="497" spans="1:4" x14ac:dyDescent="0.25">
      <c r="A497" s="1"/>
      <c r="C497" s="1"/>
      <c r="D497" s="33"/>
    </row>
    <row r="498" spans="1:4" x14ac:dyDescent="0.25">
      <c r="A498" s="1"/>
      <c r="C498" s="1"/>
      <c r="D498" s="33"/>
    </row>
    <row r="499" spans="1:4" x14ac:dyDescent="0.25">
      <c r="A499" s="1"/>
      <c r="C499" s="1"/>
      <c r="D499" s="33"/>
    </row>
    <row r="500" spans="1:4" x14ac:dyDescent="0.25">
      <c r="A500" s="1"/>
      <c r="C500" s="1"/>
      <c r="D500" s="33"/>
    </row>
    <row r="501" spans="1:4" x14ac:dyDescent="0.25">
      <c r="A501" s="1"/>
      <c r="C501" s="1"/>
      <c r="D501" s="33"/>
    </row>
    <row r="502" spans="1:4" x14ac:dyDescent="0.25">
      <c r="A502" s="1"/>
      <c r="C502" s="1"/>
      <c r="D502" s="33"/>
    </row>
    <row r="503" spans="1:4" x14ac:dyDescent="0.25">
      <c r="A503" s="1"/>
      <c r="C503" s="1"/>
      <c r="D503" s="33"/>
    </row>
    <row r="504" spans="1:4" x14ac:dyDescent="0.25">
      <c r="A504" s="1"/>
      <c r="C504" s="1"/>
      <c r="D504" s="33"/>
    </row>
    <row r="505" spans="1:4" x14ac:dyDescent="0.25">
      <c r="A505" s="1"/>
      <c r="C505" s="1"/>
      <c r="D505" s="33"/>
    </row>
    <row r="506" spans="1:4" x14ac:dyDescent="0.25">
      <c r="A506" s="1"/>
      <c r="C506" s="1"/>
      <c r="D506" s="33"/>
    </row>
    <row r="507" spans="1:4" x14ac:dyDescent="0.25">
      <c r="A507" s="1"/>
      <c r="C507" s="1"/>
      <c r="D507" s="33"/>
    </row>
    <row r="508" spans="1:4" x14ac:dyDescent="0.25">
      <c r="A508" s="1"/>
      <c r="C508" s="1"/>
      <c r="D508" s="33"/>
    </row>
    <row r="509" spans="1:4" x14ac:dyDescent="0.25">
      <c r="A509" s="1"/>
      <c r="C509" s="1"/>
      <c r="D509" s="33"/>
    </row>
    <row r="510" spans="1:4" x14ac:dyDescent="0.25">
      <c r="A510" s="1"/>
      <c r="C510" s="1"/>
      <c r="D510" s="33"/>
    </row>
    <row r="511" spans="1:4" x14ac:dyDescent="0.25">
      <c r="A511" s="1"/>
      <c r="C511" s="1"/>
      <c r="D511" s="33"/>
    </row>
    <row r="512" spans="1:4" x14ac:dyDescent="0.25">
      <c r="A512" s="1"/>
      <c r="C512" s="1"/>
      <c r="D512" s="33"/>
    </row>
    <row r="513" spans="1:4" x14ac:dyDescent="0.25">
      <c r="A513" s="1"/>
      <c r="C513" s="1"/>
      <c r="D513" s="33"/>
    </row>
    <row r="514" spans="1:4" x14ac:dyDescent="0.25">
      <c r="A514" s="1"/>
      <c r="C514" s="1"/>
      <c r="D514" s="33"/>
    </row>
    <row r="515" spans="1:4" x14ac:dyDescent="0.25">
      <c r="A515" s="1"/>
      <c r="C515" s="1"/>
      <c r="D515" s="33"/>
    </row>
    <row r="516" spans="1:4" x14ac:dyDescent="0.25">
      <c r="A516" s="1"/>
      <c r="C516" s="1"/>
      <c r="D516" s="33"/>
    </row>
    <row r="517" spans="1:4" x14ac:dyDescent="0.25">
      <c r="A517" s="1"/>
      <c r="C517" s="1"/>
      <c r="D517" s="33"/>
    </row>
    <row r="518" spans="1:4" x14ac:dyDescent="0.25">
      <c r="A518" s="1"/>
      <c r="C518" s="1"/>
      <c r="D518" s="33"/>
    </row>
    <row r="519" spans="1:4" x14ac:dyDescent="0.25">
      <c r="A519" s="1"/>
      <c r="C519" s="1"/>
      <c r="D519" s="33"/>
    </row>
    <row r="520" spans="1:4" x14ac:dyDescent="0.25">
      <c r="A520" s="1"/>
      <c r="C520" s="1"/>
      <c r="D520" s="33"/>
    </row>
    <row r="521" spans="1:4" x14ac:dyDescent="0.25">
      <c r="A521" s="1"/>
      <c r="C521" s="1"/>
      <c r="D521" s="33"/>
    </row>
    <row r="522" spans="1:4" x14ac:dyDescent="0.25">
      <c r="A522" s="1"/>
      <c r="C522" s="1"/>
      <c r="D522" s="33"/>
    </row>
    <row r="523" spans="1:4" x14ac:dyDescent="0.25">
      <c r="A523" s="1"/>
      <c r="C523" s="1"/>
      <c r="D523" s="33"/>
    </row>
    <row r="524" spans="1:4" x14ac:dyDescent="0.25">
      <c r="A524" s="1"/>
      <c r="C524" s="1"/>
      <c r="D524" s="33"/>
    </row>
    <row r="525" spans="1:4" x14ac:dyDescent="0.25">
      <c r="A525" s="1"/>
      <c r="C525" s="1"/>
      <c r="D525" s="33"/>
    </row>
    <row r="526" spans="1:4" x14ac:dyDescent="0.25">
      <c r="A526" s="1"/>
      <c r="C526" s="1"/>
      <c r="D526" s="33"/>
    </row>
    <row r="527" spans="1:4" x14ac:dyDescent="0.25">
      <c r="A527" s="1"/>
      <c r="C527" s="1"/>
      <c r="D527" s="33"/>
    </row>
    <row r="528" spans="1:4" x14ac:dyDescent="0.25">
      <c r="A528" s="1"/>
      <c r="C528" s="1"/>
      <c r="D528" s="33"/>
    </row>
    <row r="529" spans="1:4" x14ac:dyDescent="0.25">
      <c r="A529" s="1"/>
      <c r="C529" s="1"/>
      <c r="D529" s="33"/>
    </row>
    <row r="530" spans="1:4" x14ac:dyDescent="0.25">
      <c r="A530" s="1"/>
      <c r="C530" s="1"/>
      <c r="D530" s="33"/>
    </row>
    <row r="531" spans="1:4" x14ac:dyDescent="0.25">
      <c r="A531" s="1"/>
      <c r="C531" s="1"/>
      <c r="D531" s="33"/>
    </row>
    <row r="532" spans="1:4" x14ac:dyDescent="0.25">
      <c r="A532" s="1"/>
      <c r="C532" s="1"/>
      <c r="D532" s="33"/>
    </row>
    <row r="533" spans="1:4" x14ac:dyDescent="0.25">
      <c r="A533" s="1"/>
      <c r="C533" s="1"/>
      <c r="D533" s="33"/>
    </row>
    <row r="534" spans="1:4" x14ac:dyDescent="0.25">
      <c r="A534" s="1"/>
      <c r="C534" s="1"/>
      <c r="D534" s="33"/>
    </row>
    <row r="535" spans="1:4" x14ac:dyDescent="0.25">
      <c r="A535" s="1"/>
      <c r="C535" s="1"/>
      <c r="D535" s="33"/>
    </row>
    <row r="536" spans="1:4" x14ac:dyDescent="0.25">
      <c r="A536" s="1"/>
      <c r="C536" s="1"/>
      <c r="D536" s="33"/>
    </row>
    <row r="537" spans="1:4" x14ac:dyDescent="0.25">
      <c r="A537" s="1"/>
      <c r="C537" s="1"/>
      <c r="D537" s="33"/>
    </row>
    <row r="538" spans="1:4" x14ac:dyDescent="0.25">
      <c r="A538" s="1"/>
      <c r="C538" s="1"/>
      <c r="D538" s="33"/>
    </row>
    <row r="539" spans="1:4" x14ac:dyDescent="0.25">
      <c r="A539" s="1"/>
      <c r="C539" s="1"/>
      <c r="D539" s="33"/>
    </row>
    <row r="540" spans="1:4" x14ac:dyDescent="0.25">
      <c r="A540" s="1"/>
      <c r="C540" s="1"/>
      <c r="D540" s="33"/>
    </row>
    <row r="541" spans="1:4" x14ac:dyDescent="0.25">
      <c r="A541" s="1"/>
      <c r="C541" s="1"/>
      <c r="D541" s="33"/>
    </row>
    <row r="542" spans="1:4" x14ac:dyDescent="0.25">
      <c r="A542" s="1"/>
      <c r="C542" s="1"/>
      <c r="D542" s="33"/>
    </row>
    <row r="543" spans="1:4" x14ac:dyDescent="0.25">
      <c r="A543" s="1"/>
      <c r="C543" s="1"/>
      <c r="D543" s="33"/>
    </row>
    <row r="544" spans="1:4" x14ac:dyDescent="0.25">
      <c r="A544" s="1"/>
      <c r="C544" s="1"/>
      <c r="D544" s="33"/>
    </row>
    <row r="545" spans="1:4" x14ac:dyDescent="0.25">
      <c r="A545" s="1"/>
      <c r="C545" s="1"/>
      <c r="D545" s="33"/>
    </row>
    <row r="546" spans="1:4" x14ac:dyDescent="0.25">
      <c r="A546" s="1"/>
      <c r="C546" s="1"/>
      <c r="D546" s="33"/>
    </row>
    <row r="547" spans="1:4" x14ac:dyDescent="0.25">
      <c r="A547" s="1"/>
      <c r="C547" s="1"/>
      <c r="D547" s="33"/>
    </row>
    <row r="548" spans="1:4" x14ac:dyDescent="0.25">
      <c r="A548" s="1"/>
      <c r="C548" s="1"/>
      <c r="D548" s="33"/>
    </row>
    <row r="549" spans="1:4" x14ac:dyDescent="0.25">
      <c r="A549" s="1"/>
      <c r="C549" s="1"/>
      <c r="D549" s="33"/>
    </row>
    <row r="550" spans="1:4" x14ac:dyDescent="0.25">
      <c r="A550" s="1"/>
      <c r="C550" s="1"/>
      <c r="D550" s="33"/>
    </row>
    <row r="551" spans="1:4" x14ac:dyDescent="0.25">
      <c r="A551" s="1"/>
      <c r="C551" s="1"/>
      <c r="D551" s="33"/>
    </row>
    <row r="552" spans="1:4" x14ac:dyDescent="0.25">
      <c r="A552" s="1"/>
      <c r="C552" s="1"/>
      <c r="D552" s="33"/>
    </row>
    <row r="553" spans="1:4" x14ac:dyDescent="0.25">
      <c r="A553" s="1"/>
      <c r="C553" s="1"/>
      <c r="D553" s="33"/>
    </row>
    <row r="554" spans="1:4" x14ac:dyDescent="0.25">
      <c r="A554" s="1"/>
      <c r="C554" s="1"/>
      <c r="D554" s="33"/>
    </row>
    <row r="555" spans="1:4" x14ac:dyDescent="0.25">
      <c r="A555" s="1"/>
      <c r="C555" s="1"/>
      <c r="D555" s="33"/>
    </row>
    <row r="556" spans="1:4" x14ac:dyDescent="0.25">
      <c r="A556" s="1"/>
      <c r="C556" s="1"/>
      <c r="D556" s="33"/>
    </row>
    <row r="557" spans="1:4" x14ac:dyDescent="0.25">
      <c r="A557" s="1"/>
      <c r="C557" s="1"/>
      <c r="D557" s="33"/>
    </row>
    <row r="558" spans="1:4" x14ac:dyDescent="0.25">
      <c r="A558" s="1"/>
      <c r="C558" s="1"/>
      <c r="D558" s="33"/>
    </row>
    <row r="559" spans="1:4" x14ac:dyDescent="0.25">
      <c r="A559" s="1"/>
      <c r="C559" s="1"/>
      <c r="D559" s="33"/>
    </row>
    <row r="560" spans="1:4" x14ac:dyDescent="0.25">
      <c r="A560" s="1"/>
      <c r="C560" s="1"/>
      <c r="D560" s="33"/>
    </row>
    <row r="561" spans="1:4" x14ac:dyDescent="0.25">
      <c r="A561" s="1"/>
      <c r="C561" s="1"/>
      <c r="D561" s="33"/>
    </row>
    <row r="562" spans="1:4" x14ac:dyDescent="0.25">
      <c r="A562" s="1"/>
      <c r="C562" s="1"/>
      <c r="D562" s="33"/>
    </row>
    <row r="563" spans="1:4" x14ac:dyDescent="0.25">
      <c r="A563" s="1"/>
      <c r="C563" s="1"/>
      <c r="D563" s="33"/>
    </row>
    <row r="564" spans="1:4" x14ac:dyDescent="0.25">
      <c r="A564" s="1"/>
      <c r="C564" s="1"/>
      <c r="D564" s="33"/>
    </row>
    <row r="565" spans="1:4" x14ac:dyDescent="0.25">
      <c r="A565" s="1"/>
      <c r="C565" s="1"/>
      <c r="D565" s="33"/>
    </row>
    <row r="566" spans="1:4" x14ac:dyDescent="0.25">
      <c r="A566" s="1"/>
      <c r="C566" s="1"/>
      <c r="D566" s="33"/>
    </row>
    <row r="567" spans="1:4" x14ac:dyDescent="0.25">
      <c r="A567" s="1"/>
      <c r="C567" s="1"/>
      <c r="D567" s="33"/>
    </row>
    <row r="568" spans="1:4" x14ac:dyDescent="0.25">
      <c r="A568" s="1"/>
      <c r="C568" s="1"/>
      <c r="D568" s="33"/>
    </row>
    <row r="569" spans="1:4" x14ac:dyDescent="0.25">
      <c r="A569" s="1"/>
      <c r="C569" s="1"/>
      <c r="D569" s="33"/>
    </row>
    <row r="570" spans="1:4" x14ac:dyDescent="0.25">
      <c r="A570" s="1"/>
      <c r="C570" s="1"/>
      <c r="D570" s="33"/>
    </row>
    <row r="571" spans="1:4" x14ac:dyDescent="0.25">
      <c r="A571" s="1"/>
      <c r="C571" s="1"/>
      <c r="D571" s="33"/>
    </row>
    <row r="572" spans="1:4" x14ac:dyDescent="0.25">
      <c r="A572" s="1"/>
      <c r="C572" s="1"/>
      <c r="D572" s="33"/>
    </row>
    <row r="573" spans="1:4" x14ac:dyDescent="0.25">
      <c r="A573" s="1"/>
      <c r="C573" s="1"/>
      <c r="D573" s="33"/>
    </row>
    <row r="574" spans="1:4" x14ac:dyDescent="0.25">
      <c r="A574" s="1"/>
      <c r="C574" s="1"/>
      <c r="D574" s="33"/>
    </row>
    <row r="575" spans="1:4" x14ac:dyDescent="0.25">
      <c r="A575" s="1"/>
      <c r="C575" s="1"/>
      <c r="D575" s="33"/>
    </row>
    <row r="576" spans="1:4" x14ac:dyDescent="0.25">
      <c r="A576" s="1"/>
      <c r="C576" s="1"/>
      <c r="D576" s="33"/>
    </row>
    <row r="577" spans="1:4" x14ac:dyDescent="0.25">
      <c r="A577" s="1"/>
      <c r="C577" s="1"/>
      <c r="D577" s="33"/>
    </row>
    <row r="578" spans="1:4" x14ac:dyDescent="0.25">
      <c r="A578" s="1"/>
      <c r="C578" s="1"/>
      <c r="D578" s="33"/>
    </row>
    <row r="579" spans="1:4" x14ac:dyDescent="0.25">
      <c r="A579" s="1"/>
      <c r="C579" s="1"/>
      <c r="D579" s="33"/>
    </row>
    <row r="580" spans="1:4" x14ac:dyDescent="0.25">
      <c r="A580" s="1"/>
      <c r="C580" s="1"/>
      <c r="D580" s="33"/>
    </row>
    <row r="581" spans="1:4" x14ac:dyDescent="0.25">
      <c r="A581" s="1"/>
      <c r="C581" s="1"/>
      <c r="D581" s="33"/>
    </row>
    <row r="582" spans="1:4" x14ac:dyDescent="0.25">
      <c r="A582" s="1"/>
      <c r="C582" s="1"/>
      <c r="D582" s="33"/>
    </row>
    <row r="583" spans="1:4" x14ac:dyDescent="0.25">
      <c r="A583" s="1"/>
      <c r="C583" s="1"/>
      <c r="D583" s="33"/>
    </row>
    <row r="584" spans="1:4" x14ac:dyDescent="0.25">
      <c r="A584" s="1"/>
      <c r="C584" s="1"/>
      <c r="D584" s="33"/>
    </row>
    <row r="585" spans="1:4" x14ac:dyDescent="0.25">
      <c r="A585" s="1"/>
      <c r="C585" s="1"/>
      <c r="D585" s="33"/>
    </row>
    <row r="586" spans="1:4" x14ac:dyDescent="0.25">
      <c r="A586" s="1"/>
      <c r="C586" s="1"/>
      <c r="D586" s="33"/>
    </row>
    <row r="587" spans="1:4" x14ac:dyDescent="0.25">
      <c r="A587" s="1"/>
      <c r="C587" s="1"/>
      <c r="D587" s="33"/>
    </row>
    <row r="588" spans="1:4" x14ac:dyDescent="0.25">
      <c r="A588" s="1"/>
      <c r="C588" s="1"/>
      <c r="D588" s="33"/>
    </row>
    <row r="589" spans="1:4" x14ac:dyDescent="0.25">
      <c r="A589" s="1"/>
      <c r="C589" s="1"/>
      <c r="D589" s="33"/>
    </row>
    <row r="590" spans="1:4" x14ac:dyDescent="0.25">
      <c r="A590" s="1"/>
      <c r="C590" s="1"/>
      <c r="D590" s="33"/>
    </row>
    <row r="591" spans="1:4" x14ac:dyDescent="0.25">
      <c r="A591" s="1"/>
      <c r="C591" s="1"/>
      <c r="D591" s="33"/>
    </row>
    <row r="592" spans="1:4" x14ac:dyDescent="0.25">
      <c r="A592" s="1"/>
      <c r="C592" s="1"/>
      <c r="D592" s="33"/>
    </row>
    <row r="593" spans="1:4" x14ac:dyDescent="0.25">
      <c r="A593" s="1"/>
      <c r="C593" s="1"/>
      <c r="D593" s="33"/>
    </row>
    <row r="594" spans="1:4" x14ac:dyDescent="0.25">
      <c r="A594" s="1"/>
      <c r="C594" s="1"/>
      <c r="D594" s="33"/>
    </row>
    <row r="595" spans="1:4" x14ac:dyDescent="0.25">
      <c r="A595" s="1"/>
      <c r="C595" s="1"/>
      <c r="D595" s="33"/>
    </row>
    <row r="596" spans="1:4" x14ac:dyDescent="0.25">
      <c r="A596" s="1"/>
      <c r="C596" s="1"/>
      <c r="D596" s="33"/>
    </row>
    <row r="597" spans="1:4" x14ac:dyDescent="0.25">
      <c r="A597" s="1"/>
      <c r="C597" s="1"/>
      <c r="D597" s="33"/>
    </row>
    <row r="598" spans="1:4" x14ac:dyDescent="0.25">
      <c r="A598" s="1"/>
      <c r="C598" s="1"/>
      <c r="D598" s="33"/>
    </row>
    <row r="599" spans="1:4" x14ac:dyDescent="0.25">
      <c r="A599" s="1"/>
      <c r="C599" s="1"/>
      <c r="D599" s="33"/>
    </row>
    <row r="600" spans="1:4" x14ac:dyDescent="0.25">
      <c r="A600" s="1"/>
      <c r="C600" s="1"/>
      <c r="D600" s="33"/>
    </row>
    <row r="601" spans="1:4" x14ac:dyDescent="0.25">
      <c r="A601" s="1"/>
      <c r="C601" s="1"/>
      <c r="D601" s="33"/>
    </row>
    <row r="602" spans="1:4" x14ac:dyDescent="0.25">
      <c r="A602" s="1"/>
      <c r="C602" s="1"/>
      <c r="D602" s="33"/>
    </row>
    <row r="603" spans="1:4" x14ac:dyDescent="0.25">
      <c r="A603" s="1"/>
      <c r="C603" s="1"/>
      <c r="D603" s="33"/>
    </row>
    <row r="604" spans="1:4" x14ac:dyDescent="0.25">
      <c r="A604" s="1"/>
      <c r="C604" s="1"/>
      <c r="D604" s="33"/>
    </row>
    <row r="605" spans="1:4" x14ac:dyDescent="0.25">
      <c r="A605" s="1"/>
      <c r="C605" s="1"/>
      <c r="D605" s="33"/>
    </row>
    <row r="606" spans="1:4" x14ac:dyDescent="0.25">
      <c r="A606" s="1"/>
      <c r="C606" s="1"/>
      <c r="D606" s="33"/>
    </row>
    <row r="607" spans="1:4" x14ac:dyDescent="0.25">
      <c r="A607" s="1"/>
      <c r="C607" s="1"/>
      <c r="D607" s="33"/>
    </row>
    <row r="608" spans="1:4" x14ac:dyDescent="0.25">
      <c r="A608" s="1"/>
      <c r="C608" s="1"/>
      <c r="D608" s="33"/>
    </row>
    <row r="609" spans="1:4" x14ac:dyDescent="0.25">
      <c r="A609" s="1"/>
      <c r="C609" s="1"/>
      <c r="D609" s="33"/>
    </row>
    <row r="610" spans="1:4" x14ac:dyDescent="0.25">
      <c r="A610" s="1"/>
      <c r="C610" s="1"/>
      <c r="D610" s="33"/>
    </row>
    <row r="611" spans="1:4" x14ac:dyDescent="0.25">
      <c r="A611" s="1"/>
      <c r="C611" s="1"/>
      <c r="D611" s="33"/>
    </row>
    <row r="612" spans="1:4" x14ac:dyDescent="0.25">
      <c r="A612" s="1"/>
      <c r="C612" s="1"/>
      <c r="D612" s="33"/>
    </row>
    <row r="613" spans="1:4" x14ac:dyDescent="0.25">
      <c r="A613" s="1"/>
      <c r="C613" s="1"/>
      <c r="D613" s="33"/>
    </row>
    <row r="614" spans="1:4" x14ac:dyDescent="0.25">
      <c r="A614" s="1"/>
      <c r="C614" s="1"/>
      <c r="D614" s="33"/>
    </row>
    <row r="615" spans="1:4" x14ac:dyDescent="0.25">
      <c r="A615" s="1"/>
      <c r="C615" s="1"/>
      <c r="D615" s="33"/>
    </row>
    <row r="616" spans="1:4" x14ac:dyDescent="0.25">
      <c r="A616" s="1"/>
      <c r="C616" s="1"/>
      <c r="D616" s="33"/>
    </row>
    <row r="617" spans="1:4" x14ac:dyDescent="0.25">
      <c r="A617" s="1"/>
      <c r="C617" s="1"/>
      <c r="D617" s="33"/>
    </row>
    <row r="618" spans="1:4" x14ac:dyDescent="0.25">
      <c r="A618" s="1"/>
      <c r="C618" s="1"/>
      <c r="D618" s="33"/>
    </row>
    <row r="619" spans="1:4" x14ac:dyDescent="0.25">
      <c r="A619" s="1"/>
      <c r="C619" s="1"/>
      <c r="D619" s="33"/>
    </row>
    <row r="620" spans="1:4" x14ac:dyDescent="0.25">
      <c r="A620" s="1"/>
      <c r="C620" s="1"/>
      <c r="D620" s="33"/>
    </row>
    <row r="621" spans="1:4" x14ac:dyDescent="0.25">
      <c r="A621" s="1"/>
      <c r="C621" s="1"/>
      <c r="D621" s="33"/>
    </row>
    <row r="622" spans="1:4" x14ac:dyDescent="0.25">
      <c r="A622" s="1"/>
      <c r="C622" s="1"/>
      <c r="D622" s="33"/>
    </row>
    <row r="623" spans="1:4" x14ac:dyDescent="0.25">
      <c r="A623" s="1"/>
      <c r="C623" s="1"/>
      <c r="D623" s="33"/>
    </row>
    <row r="624" spans="1:4" x14ac:dyDescent="0.25">
      <c r="A624" s="1"/>
      <c r="C624" s="1"/>
      <c r="D624" s="33"/>
    </row>
    <row r="625" spans="1:4" x14ac:dyDescent="0.25">
      <c r="A625" s="1"/>
      <c r="C625" s="1"/>
      <c r="D625" s="33"/>
    </row>
    <row r="626" spans="1:4" x14ac:dyDescent="0.25">
      <c r="A626" s="1"/>
      <c r="C626" s="1"/>
      <c r="D626" s="33"/>
    </row>
    <row r="627" spans="1:4" x14ac:dyDescent="0.25">
      <c r="A627" s="1"/>
      <c r="C627" s="1"/>
      <c r="D627" s="33"/>
    </row>
    <row r="628" spans="1:4" x14ac:dyDescent="0.25">
      <c r="A628" s="1"/>
      <c r="C628" s="1"/>
      <c r="D628" s="33"/>
    </row>
    <row r="629" spans="1:4" x14ac:dyDescent="0.25">
      <c r="A629" s="1"/>
      <c r="C629" s="1"/>
      <c r="D629" s="33"/>
    </row>
    <row r="630" spans="1:4" x14ac:dyDescent="0.25">
      <c r="A630" s="1"/>
      <c r="C630" s="1"/>
      <c r="D630" s="33"/>
    </row>
    <row r="631" spans="1:4" x14ac:dyDescent="0.25">
      <c r="A631" s="1"/>
      <c r="C631" s="1"/>
      <c r="D631" s="33"/>
    </row>
    <row r="632" spans="1:4" x14ac:dyDescent="0.25">
      <c r="A632" s="1"/>
      <c r="C632" s="1"/>
      <c r="D632" s="33"/>
    </row>
    <row r="633" spans="1:4" x14ac:dyDescent="0.25">
      <c r="A633" s="1"/>
      <c r="C633" s="1"/>
      <c r="D633" s="33"/>
    </row>
    <row r="634" spans="1:4" x14ac:dyDescent="0.25">
      <c r="A634" s="1"/>
      <c r="C634" s="1"/>
      <c r="D634" s="33"/>
    </row>
    <row r="635" spans="1:4" x14ac:dyDescent="0.25">
      <c r="A635" s="1"/>
      <c r="C635" s="1"/>
      <c r="D635" s="33"/>
    </row>
    <row r="636" spans="1:4" x14ac:dyDescent="0.25">
      <c r="A636" s="1"/>
      <c r="C636" s="1"/>
      <c r="D636" s="33"/>
    </row>
    <row r="637" spans="1:4" x14ac:dyDescent="0.25">
      <c r="A637" s="1"/>
      <c r="C637" s="1"/>
      <c r="D637" s="33"/>
    </row>
    <row r="638" spans="1:4" x14ac:dyDescent="0.25">
      <c r="A638" s="1"/>
      <c r="C638" s="1"/>
      <c r="D638" s="33"/>
    </row>
    <row r="639" spans="1:4" x14ac:dyDescent="0.25">
      <c r="A639" s="1"/>
      <c r="C639" s="1"/>
      <c r="D639" s="33"/>
    </row>
    <row r="640" spans="1:4" x14ac:dyDescent="0.25">
      <c r="A640" s="1"/>
      <c r="C640" s="1"/>
      <c r="D640" s="33"/>
    </row>
    <row r="641" spans="1:4" x14ac:dyDescent="0.25">
      <c r="A641" s="1"/>
      <c r="C641" s="1"/>
      <c r="D641" s="33"/>
    </row>
    <row r="642" spans="1:4" x14ac:dyDescent="0.25">
      <c r="A642" s="1"/>
      <c r="C642" s="1"/>
      <c r="D642" s="33"/>
    </row>
    <row r="643" spans="1:4" x14ac:dyDescent="0.25">
      <c r="A643" s="1"/>
      <c r="C643" s="1"/>
      <c r="D643" s="33"/>
    </row>
    <row r="644" spans="1:4" x14ac:dyDescent="0.25">
      <c r="A644" s="1"/>
      <c r="C644" s="1"/>
      <c r="D644" s="33"/>
    </row>
    <row r="645" spans="1:4" x14ac:dyDescent="0.25">
      <c r="A645" s="1"/>
      <c r="C645" s="1"/>
      <c r="D645" s="33"/>
    </row>
    <row r="646" spans="1:4" x14ac:dyDescent="0.25">
      <c r="A646" s="1"/>
      <c r="C646" s="1"/>
      <c r="D646" s="33"/>
    </row>
    <row r="647" spans="1:4" x14ac:dyDescent="0.25">
      <c r="A647" s="1"/>
      <c r="C647" s="1"/>
      <c r="D647" s="33"/>
    </row>
    <row r="648" spans="1:4" x14ac:dyDescent="0.25">
      <c r="A648" s="1"/>
      <c r="C648" s="1"/>
      <c r="D648" s="33"/>
    </row>
    <row r="649" spans="1:4" x14ac:dyDescent="0.25">
      <c r="A649" s="1"/>
      <c r="C649" s="1"/>
      <c r="D649" s="33"/>
    </row>
    <row r="650" spans="1:4" x14ac:dyDescent="0.25">
      <c r="A650" s="1"/>
      <c r="C650" s="1"/>
      <c r="D650" s="33"/>
    </row>
    <row r="651" spans="1:4" x14ac:dyDescent="0.25">
      <c r="A651" s="1"/>
      <c r="C651" s="1"/>
      <c r="D651" s="33"/>
    </row>
    <row r="652" spans="1:4" x14ac:dyDescent="0.25">
      <c r="A652" s="1"/>
      <c r="C652" s="1"/>
      <c r="D652" s="33"/>
    </row>
    <row r="653" spans="1:4" x14ac:dyDescent="0.25">
      <c r="A653" s="1"/>
      <c r="C653" s="1"/>
      <c r="D653" s="33"/>
    </row>
    <row r="654" spans="1:4" x14ac:dyDescent="0.25">
      <c r="A654" s="1"/>
      <c r="C654" s="1"/>
      <c r="D654" s="33"/>
    </row>
    <row r="655" spans="1:4" x14ac:dyDescent="0.25">
      <c r="A655" s="1"/>
      <c r="C655" s="1"/>
      <c r="D655" s="33"/>
    </row>
    <row r="656" spans="1:4" x14ac:dyDescent="0.25">
      <c r="A656" s="1"/>
      <c r="C656" s="1"/>
      <c r="D656" s="33"/>
    </row>
    <row r="657" spans="1:4" x14ac:dyDescent="0.25">
      <c r="A657" s="1"/>
      <c r="C657" s="1"/>
      <c r="D657" s="33"/>
    </row>
    <row r="658" spans="1:4" x14ac:dyDescent="0.25">
      <c r="A658" s="1"/>
      <c r="C658" s="1"/>
      <c r="D658" s="33"/>
    </row>
    <row r="659" spans="1:4" x14ac:dyDescent="0.25">
      <c r="A659" s="1"/>
      <c r="C659" s="1"/>
      <c r="D659" s="33"/>
    </row>
    <row r="660" spans="1:4" x14ac:dyDescent="0.25">
      <c r="A660" s="1"/>
      <c r="C660" s="1"/>
      <c r="D660" s="33"/>
    </row>
    <row r="661" spans="1:4" x14ac:dyDescent="0.25">
      <c r="A661" s="1"/>
      <c r="C661" s="1"/>
      <c r="D661" s="33"/>
    </row>
    <row r="662" spans="1:4" x14ac:dyDescent="0.25">
      <c r="A662" s="1"/>
      <c r="C662" s="1"/>
      <c r="D662" s="33"/>
    </row>
    <row r="663" spans="1:4" x14ac:dyDescent="0.25">
      <c r="A663" s="1"/>
      <c r="C663" s="1"/>
      <c r="D663" s="33"/>
    </row>
    <row r="664" spans="1:4" x14ac:dyDescent="0.25">
      <c r="A664" s="1"/>
      <c r="C664" s="1"/>
      <c r="D664" s="33"/>
    </row>
    <row r="665" spans="1:4" x14ac:dyDescent="0.25">
      <c r="A665" s="1"/>
      <c r="C665" s="1"/>
      <c r="D665" s="33"/>
    </row>
    <row r="666" spans="1:4" x14ac:dyDescent="0.25">
      <c r="A666" s="1"/>
      <c r="C666" s="1"/>
      <c r="D666" s="33"/>
    </row>
    <row r="667" spans="1:4" x14ac:dyDescent="0.25">
      <c r="A667" s="1"/>
      <c r="C667" s="1"/>
      <c r="D667" s="33"/>
    </row>
    <row r="668" spans="1:4" x14ac:dyDescent="0.25">
      <c r="A668" s="1"/>
      <c r="C668" s="1"/>
      <c r="D668" s="33"/>
    </row>
    <row r="669" spans="1:4" x14ac:dyDescent="0.25">
      <c r="A669" s="1"/>
      <c r="C669" s="1"/>
      <c r="D669" s="33"/>
    </row>
    <row r="670" spans="1:4" x14ac:dyDescent="0.25">
      <c r="A670" s="1"/>
      <c r="C670" s="1"/>
      <c r="D670" s="33"/>
    </row>
    <row r="671" spans="1:4" x14ac:dyDescent="0.25">
      <c r="A671" s="1"/>
      <c r="C671" s="1"/>
      <c r="D671" s="33"/>
    </row>
    <row r="672" spans="1:4" x14ac:dyDescent="0.25">
      <c r="A672" s="1"/>
      <c r="C672" s="1"/>
      <c r="D672" s="33"/>
    </row>
    <row r="673" spans="1:4" x14ac:dyDescent="0.25">
      <c r="A673" s="1"/>
      <c r="C673" s="1"/>
      <c r="D673" s="33"/>
    </row>
    <row r="674" spans="1:4" x14ac:dyDescent="0.25">
      <c r="A674" s="1"/>
      <c r="C674" s="1"/>
      <c r="D674" s="33"/>
    </row>
    <row r="675" spans="1:4" x14ac:dyDescent="0.25">
      <c r="A675" s="1"/>
      <c r="C675" s="1"/>
      <c r="D675" s="33"/>
    </row>
    <row r="676" spans="1:4" x14ac:dyDescent="0.25">
      <c r="A676" s="1"/>
      <c r="C676" s="1"/>
      <c r="D676" s="33"/>
    </row>
    <row r="677" spans="1:4" x14ac:dyDescent="0.25">
      <c r="A677" s="1"/>
      <c r="C677" s="1"/>
      <c r="D677" s="33"/>
    </row>
    <row r="678" spans="1:4" x14ac:dyDescent="0.25">
      <c r="A678" s="1"/>
      <c r="C678" s="1"/>
      <c r="D678" s="33"/>
    </row>
    <row r="679" spans="1:4" x14ac:dyDescent="0.25">
      <c r="A679" s="1"/>
      <c r="C679" s="1"/>
      <c r="D679" s="33"/>
    </row>
    <row r="680" spans="1:4" x14ac:dyDescent="0.25">
      <c r="A680" s="1"/>
      <c r="C680" s="1"/>
      <c r="D680" s="33"/>
    </row>
    <row r="681" spans="1:4" x14ac:dyDescent="0.25">
      <c r="A681" s="1"/>
      <c r="C681" s="1"/>
      <c r="D681" s="33"/>
    </row>
    <row r="682" spans="1:4" x14ac:dyDescent="0.25">
      <c r="A682" s="1"/>
      <c r="C682" s="1"/>
      <c r="D682" s="33"/>
    </row>
    <row r="683" spans="1:4" x14ac:dyDescent="0.25">
      <c r="A683" s="1"/>
      <c r="C683" s="1"/>
      <c r="D683" s="33"/>
    </row>
    <row r="684" spans="1:4" x14ac:dyDescent="0.25">
      <c r="A684" s="1"/>
      <c r="C684" s="1"/>
      <c r="D684" s="33"/>
    </row>
    <row r="685" spans="1:4" x14ac:dyDescent="0.25">
      <c r="A685" s="1"/>
      <c r="C685" s="1"/>
      <c r="D685" s="33"/>
    </row>
    <row r="686" spans="1:4" x14ac:dyDescent="0.25">
      <c r="A686" s="1"/>
      <c r="C686" s="1"/>
      <c r="D686" s="33"/>
    </row>
    <row r="687" spans="1:4" x14ac:dyDescent="0.25">
      <c r="A687" s="1"/>
      <c r="C687" s="1"/>
      <c r="D687" s="33"/>
    </row>
    <row r="688" spans="1:4" x14ac:dyDescent="0.25">
      <c r="A688" s="1"/>
      <c r="C688" s="1"/>
      <c r="D688" s="33"/>
    </row>
    <row r="689" spans="1:4" x14ac:dyDescent="0.25">
      <c r="A689" s="1"/>
      <c r="C689" s="1"/>
      <c r="D689" s="33"/>
    </row>
    <row r="690" spans="1:4" x14ac:dyDescent="0.25">
      <c r="A690" s="1"/>
      <c r="C690" s="1"/>
      <c r="D690" s="33"/>
    </row>
    <row r="691" spans="1:4" x14ac:dyDescent="0.25">
      <c r="A691" s="1"/>
      <c r="C691" s="1"/>
      <c r="D691" s="33"/>
    </row>
    <row r="692" spans="1:4" x14ac:dyDescent="0.25">
      <c r="A692" s="1"/>
      <c r="C692" s="1"/>
      <c r="D692" s="33"/>
    </row>
    <row r="693" spans="1:4" x14ac:dyDescent="0.25">
      <c r="A693" s="1"/>
      <c r="C693" s="1"/>
      <c r="D693" s="33"/>
    </row>
    <row r="694" spans="1:4" x14ac:dyDescent="0.25">
      <c r="A694" s="1"/>
      <c r="C694" s="1"/>
      <c r="D694" s="33"/>
    </row>
    <row r="695" spans="1:4" x14ac:dyDescent="0.25">
      <c r="A695" s="1"/>
      <c r="C695" s="1"/>
      <c r="D695" s="33"/>
    </row>
    <row r="696" spans="1:4" x14ac:dyDescent="0.25">
      <c r="A696" s="1"/>
      <c r="C696" s="1"/>
      <c r="D696" s="33"/>
    </row>
    <row r="697" spans="1:4" x14ac:dyDescent="0.25">
      <c r="A697" s="1"/>
      <c r="C697" s="1"/>
      <c r="D697" s="33"/>
    </row>
    <row r="698" spans="1:4" x14ac:dyDescent="0.25">
      <c r="A698" s="1"/>
      <c r="C698" s="1"/>
      <c r="D698" s="33"/>
    </row>
    <row r="699" spans="1:4" x14ac:dyDescent="0.25">
      <c r="A699" s="1"/>
      <c r="C699" s="1"/>
      <c r="D699" s="33"/>
    </row>
    <row r="700" spans="1:4" x14ac:dyDescent="0.25">
      <c r="A700" s="1"/>
      <c r="C700" s="1"/>
      <c r="D700" s="33"/>
    </row>
    <row r="701" spans="1:4" x14ac:dyDescent="0.25">
      <c r="A701" s="1"/>
      <c r="C701" s="1"/>
      <c r="D701" s="33"/>
    </row>
    <row r="702" spans="1:4" x14ac:dyDescent="0.25">
      <c r="A702" s="1"/>
      <c r="C702" s="1"/>
      <c r="D702" s="33"/>
    </row>
    <row r="703" spans="1:4" x14ac:dyDescent="0.25">
      <c r="A703" s="1"/>
      <c r="C703" s="1"/>
      <c r="D703" s="33"/>
    </row>
    <row r="704" spans="1:4" x14ac:dyDescent="0.25">
      <c r="A704" s="1"/>
      <c r="C704" s="1"/>
      <c r="D704" s="33"/>
    </row>
    <row r="705" spans="1:4" x14ac:dyDescent="0.25">
      <c r="A705" s="1"/>
      <c r="C705" s="1"/>
      <c r="D705" s="33"/>
    </row>
    <row r="706" spans="1:4" x14ac:dyDescent="0.25">
      <c r="A706" s="1"/>
      <c r="C706" s="1"/>
      <c r="D706" s="33"/>
    </row>
    <row r="707" spans="1:4" x14ac:dyDescent="0.25">
      <c r="A707" s="1"/>
      <c r="C707" s="1"/>
      <c r="D707" s="33"/>
    </row>
    <row r="708" spans="1:4" x14ac:dyDescent="0.25">
      <c r="A708" s="1"/>
      <c r="C708" s="1"/>
      <c r="D708" s="33"/>
    </row>
    <row r="709" spans="1:4" x14ac:dyDescent="0.25">
      <c r="A709" s="1"/>
      <c r="C709" s="1"/>
      <c r="D709" s="33"/>
    </row>
    <row r="710" spans="1:4" x14ac:dyDescent="0.25">
      <c r="A710" s="1"/>
      <c r="C710" s="1"/>
      <c r="D710" s="33"/>
    </row>
    <row r="711" spans="1:4" x14ac:dyDescent="0.25">
      <c r="A711" s="1"/>
      <c r="C711" s="1"/>
      <c r="D711" s="33"/>
    </row>
    <row r="712" spans="1:4" x14ac:dyDescent="0.25">
      <c r="A712" s="1"/>
      <c r="C712" s="1"/>
      <c r="D712" s="33"/>
    </row>
    <row r="713" spans="1:4" x14ac:dyDescent="0.25">
      <c r="A713" s="1"/>
      <c r="C713" s="1"/>
      <c r="D713" s="33"/>
    </row>
    <row r="714" spans="1:4" x14ac:dyDescent="0.25">
      <c r="A714" s="1"/>
      <c r="C714" s="1"/>
      <c r="D714" s="33"/>
    </row>
    <row r="715" spans="1:4" x14ac:dyDescent="0.25">
      <c r="A715" s="1"/>
      <c r="C715" s="1"/>
      <c r="D715" s="33"/>
    </row>
    <row r="716" spans="1:4" x14ac:dyDescent="0.25">
      <c r="A716" s="1"/>
      <c r="C716" s="1"/>
      <c r="D716" s="33"/>
    </row>
    <row r="717" spans="1:4" x14ac:dyDescent="0.25">
      <c r="A717" s="1"/>
      <c r="C717" s="1"/>
      <c r="D717" s="33"/>
    </row>
    <row r="718" spans="1:4" x14ac:dyDescent="0.25">
      <c r="A718" s="1"/>
      <c r="C718" s="1"/>
      <c r="D718" s="33"/>
    </row>
    <row r="719" spans="1:4" x14ac:dyDescent="0.25">
      <c r="A719" s="1"/>
      <c r="C719" s="1"/>
      <c r="D719" s="33"/>
    </row>
    <row r="720" spans="1:4" x14ac:dyDescent="0.25">
      <c r="A720" s="1"/>
      <c r="C720" s="1"/>
      <c r="D720" s="33"/>
    </row>
    <row r="721" spans="1:4" x14ac:dyDescent="0.25">
      <c r="A721" s="1"/>
      <c r="C721" s="1"/>
      <c r="D721" s="33"/>
    </row>
    <row r="722" spans="1:4" x14ac:dyDescent="0.25">
      <c r="A722" s="1"/>
      <c r="C722" s="1"/>
      <c r="D722" s="33"/>
    </row>
    <row r="723" spans="1:4" x14ac:dyDescent="0.25">
      <c r="A723" s="1"/>
      <c r="C723" s="1"/>
      <c r="D723" s="33"/>
    </row>
    <row r="724" spans="1:4" x14ac:dyDescent="0.25">
      <c r="A724" s="1"/>
      <c r="C724" s="1"/>
      <c r="D724" s="33"/>
    </row>
    <row r="725" spans="1:4" x14ac:dyDescent="0.25">
      <c r="A725" s="1"/>
      <c r="C725" s="1"/>
      <c r="D725" s="33"/>
    </row>
    <row r="726" spans="1:4" x14ac:dyDescent="0.25">
      <c r="A726" s="1"/>
      <c r="C726" s="1"/>
      <c r="D726" s="33"/>
    </row>
    <row r="727" spans="1:4" x14ac:dyDescent="0.25">
      <c r="A727" s="1"/>
      <c r="C727" s="1"/>
      <c r="D727" s="33"/>
    </row>
    <row r="728" spans="1:4" x14ac:dyDescent="0.25">
      <c r="A728" s="1"/>
      <c r="C728" s="1"/>
      <c r="D728" s="33"/>
    </row>
    <row r="729" spans="1:4" x14ac:dyDescent="0.25">
      <c r="A729" s="1"/>
      <c r="C729" s="1"/>
      <c r="D729" s="33"/>
    </row>
    <row r="730" spans="1:4" x14ac:dyDescent="0.25">
      <c r="A730" s="1"/>
      <c r="C730" s="1"/>
      <c r="D730" s="33"/>
    </row>
    <row r="731" spans="1:4" x14ac:dyDescent="0.25">
      <c r="A731" s="1"/>
      <c r="C731" s="1"/>
      <c r="D731" s="33"/>
    </row>
    <row r="732" spans="1:4" x14ac:dyDescent="0.25">
      <c r="A732" s="1"/>
      <c r="C732" s="1"/>
      <c r="D732" s="33"/>
    </row>
    <row r="733" spans="1:4" x14ac:dyDescent="0.25">
      <c r="A733" s="1"/>
      <c r="C733" s="1"/>
      <c r="D733" s="33"/>
    </row>
    <row r="734" spans="1:4" x14ac:dyDescent="0.25">
      <c r="A734" s="1"/>
      <c r="C734" s="1"/>
      <c r="D734" s="33"/>
    </row>
    <row r="735" spans="1:4" x14ac:dyDescent="0.25">
      <c r="A735" s="1"/>
      <c r="C735" s="1"/>
      <c r="D735" s="33"/>
    </row>
    <row r="736" spans="1:4" x14ac:dyDescent="0.25">
      <c r="A736" s="1"/>
      <c r="C736" s="1"/>
      <c r="D736" s="33"/>
    </row>
    <row r="737" spans="1:4" x14ac:dyDescent="0.25">
      <c r="A737" s="1"/>
      <c r="C737" s="1"/>
      <c r="D737" s="33"/>
    </row>
    <row r="738" spans="1:4" x14ac:dyDescent="0.25">
      <c r="A738" s="1"/>
      <c r="C738" s="1"/>
      <c r="D738" s="33"/>
    </row>
    <row r="739" spans="1:4" x14ac:dyDescent="0.25">
      <c r="A739" s="1"/>
      <c r="C739" s="1"/>
      <c r="D739" s="33"/>
    </row>
    <row r="740" spans="1:4" x14ac:dyDescent="0.25">
      <c r="A740" s="1"/>
      <c r="C740" s="1"/>
      <c r="D740" s="33"/>
    </row>
    <row r="741" spans="1:4" x14ac:dyDescent="0.25">
      <c r="A741" s="1"/>
      <c r="C741" s="1"/>
      <c r="D741" s="33"/>
    </row>
    <row r="742" spans="1:4" x14ac:dyDescent="0.25">
      <c r="A742" s="1"/>
      <c r="C742" s="1"/>
      <c r="D742" s="33"/>
    </row>
    <row r="743" spans="1:4" x14ac:dyDescent="0.25">
      <c r="A743" s="1"/>
      <c r="C743" s="1"/>
      <c r="D743" s="33"/>
    </row>
    <row r="744" spans="1:4" x14ac:dyDescent="0.25">
      <c r="A744" s="1"/>
      <c r="C744" s="1"/>
      <c r="D744" s="33"/>
    </row>
    <row r="745" spans="1:4" x14ac:dyDescent="0.25">
      <c r="A745" s="1"/>
      <c r="C745" s="1"/>
      <c r="D745" s="33"/>
    </row>
    <row r="746" spans="1:4" x14ac:dyDescent="0.25">
      <c r="A746" s="1"/>
      <c r="C746" s="1"/>
      <c r="D746" s="33"/>
    </row>
    <row r="747" spans="1:4" x14ac:dyDescent="0.25">
      <c r="A747" s="1"/>
      <c r="C747" s="1"/>
      <c r="D747" s="33"/>
    </row>
    <row r="748" spans="1:4" x14ac:dyDescent="0.25">
      <c r="A748" s="1"/>
      <c r="C748" s="1"/>
      <c r="D748" s="33"/>
    </row>
    <row r="749" spans="1:4" x14ac:dyDescent="0.25">
      <c r="A749" s="1"/>
      <c r="C749" s="1"/>
      <c r="D749" s="33"/>
    </row>
    <row r="750" spans="1:4" x14ac:dyDescent="0.25">
      <c r="A750" s="1"/>
      <c r="C750" s="1"/>
      <c r="D750" s="33"/>
    </row>
    <row r="751" spans="1:4" x14ac:dyDescent="0.25">
      <c r="A751" s="1"/>
      <c r="C751" s="1"/>
      <c r="D751" s="33"/>
    </row>
    <row r="752" spans="1:4" x14ac:dyDescent="0.25">
      <c r="A752" s="1"/>
      <c r="C752" s="1"/>
      <c r="D752" s="33"/>
    </row>
    <row r="753" spans="1:4" x14ac:dyDescent="0.25">
      <c r="A753" s="1"/>
      <c r="C753" s="1"/>
      <c r="D753" s="33"/>
    </row>
    <row r="754" spans="1:4" x14ac:dyDescent="0.25">
      <c r="A754" s="1"/>
      <c r="C754" s="1"/>
      <c r="D754" s="33"/>
    </row>
    <row r="755" spans="1:4" x14ac:dyDescent="0.25">
      <c r="A755" s="1"/>
      <c r="C755" s="1"/>
      <c r="D755" s="33"/>
    </row>
    <row r="756" spans="1:4" x14ac:dyDescent="0.25">
      <c r="A756" s="1"/>
      <c r="C756" s="1"/>
      <c r="D756" s="33"/>
    </row>
    <row r="757" spans="1:4" x14ac:dyDescent="0.25">
      <c r="A757" s="1"/>
      <c r="C757" s="1"/>
      <c r="D757" s="33"/>
    </row>
    <row r="758" spans="1:4" x14ac:dyDescent="0.25">
      <c r="A758" s="1"/>
      <c r="C758" s="1"/>
      <c r="D758" s="33"/>
    </row>
    <row r="759" spans="1:4" x14ac:dyDescent="0.25">
      <c r="A759" s="1"/>
      <c r="C759" s="1"/>
      <c r="D759" s="33"/>
    </row>
    <row r="760" spans="1:4" x14ac:dyDescent="0.25">
      <c r="A760" s="1"/>
      <c r="C760" s="1"/>
      <c r="D760" s="33"/>
    </row>
    <row r="761" spans="1:4" x14ac:dyDescent="0.25">
      <c r="A761" s="1"/>
      <c r="C761" s="1"/>
      <c r="D761" s="33"/>
    </row>
    <row r="762" spans="1:4" x14ac:dyDescent="0.25">
      <c r="A762" s="1"/>
      <c r="C762" s="1"/>
      <c r="D762" s="33"/>
    </row>
    <row r="763" spans="1:4" x14ac:dyDescent="0.25">
      <c r="A763" s="1"/>
      <c r="C763" s="1"/>
      <c r="D763" s="33"/>
    </row>
    <row r="764" spans="1:4" x14ac:dyDescent="0.25">
      <c r="A764" s="1"/>
      <c r="C764" s="1"/>
      <c r="D764" s="33"/>
    </row>
    <row r="765" spans="1:4" x14ac:dyDescent="0.25">
      <c r="A765" s="1"/>
      <c r="C765" s="1"/>
      <c r="D765" s="33"/>
    </row>
    <row r="766" spans="1:4" x14ac:dyDescent="0.25">
      <c r="A766" s="1"/>
      <c r="C766" s="1"/>
      <c r="D766" s="33"/>
    </row>
    <row r="767" spans="1:4" x14ac:dyDescent="0.25">
      <c r="A767" s="1"/>
      <c r="C767" s="1"/>
      <c r="D767" s="33"/>
    </row>
    <row r="768" spans="1:4" x14ac:dyDescent="0.25">
      <c r="A768" s="1"/>
      <c r="C768" s="1"/>
      <c r="D768" s="33"/>
    </row>
    <row r="769" spans="1:4" x14ac:dyDescent="0.25">
      <c r="A769" s="1"/>
      <c r="C769" s="1"/>
      <c r="D769" s="33"/>
    </row>
    <row r="770" spans="1:4" x14ac:dyDescent="0.25">
      <c r="A770" s="1"/>
      <c r="C770" s="1"/>
      <c r="D770" s="33"/>
    </row>
    <row r="771" spans="1:4" x14ac:dyDescent="0.25">
      <c r="A771" s="1"/>
      <c r="C771" s="1"/>
      <c r="D771" s="33"/>
    </row>
    <row r="772" spans="1:4" x14ac:dyDescent="0.25">
      <c r="A772" s="1"/>
      <c r="C772" s="1"/>
      <c r="D772" s="33"/>
    </row>
    <row r="773" spans="1:4" x14ac:dyDescent="0.25">
      <c r="A773" s="1"/>
      <c r="C773" s="1"/>
      <c r="D773" s="33"/>
    </row>
    <row r="774" spans="1:4" x14ac:dyDescent="0.25">
      <c r="A774" s="1"/>
      <c r="C774" s="1"/>
      <c r="D774" s="33"/>
    </row>
    <row r="775" spans="1:4" x14ac:dyDescent="0.25">
      <c r="A775" s="1"/>
      <c r="C775" s="1"/>
      <c r="D775" s="33"/>
    </row>
    <row r="776" spans="1:4" x14ac:dyDescent="0.25">
      <c r="A776" s="1"/>
      <c r="C776" s="1"/>
      <c r="D776" s="33"/>
    </row>
    <row r="777" spans="1:4" x14ac:dyDescent="0.25">
      <c r="A777" s="1"/>
      <c r="C777" s="1"/>
      <c r="D777" s="33"/>
    </row>
    <row r="778" spans="1:4" x14ac:dyDescent="0.25">
      <c r="A778" s="1"/>
      <c r="C778" s="1"/>
      <c r="D778" s="33"/>
    </row>
    <row r="779" spans="1:4" x14ac:dyDescent="0.25">
      <c r="A779" s="1"/>
      <c r="C779" s="1"/>
      <c r="D779" s="33"/>
    </row>
    <row r="780" spans="1:4" x14ac:dyDescent="0.25">
      <c r="A780" s="1"/>
      <c r="C780" s="1"/>
      <c r="D780" s="33"/>
    </row>
    <row r="781" spans="1:4" x14ac:dyDescent="0.25">
      <c r="A781" s="1"/>
      <c r="C781" s="1"/>
      <c r="D781" s="33"/>
    </row>
    <row r="782" spans="1:4" x14ac:dyDescent="0.25">
      <c r="A782" s="1"/>
      <c r="C782" s="1"/>
      <c r="D782" s="33"/>
    </row>
    <row r="783" spans="1:4" x14ac:dyDescent="0.25">
      <c r="A783" s="1"/>
      <c r="C783" s="1"/>
      <c r="D783" s="33"/>
    </row>
    <row r="784" spans="1:4" x14ac:dyDescent="0.25">
      <c r="A784" s="1"/>
      <c r="C784" s="1"/>
      <c r="D784" s="33"/>
    </row>
    <row r="785" spans="1:4" x14ac:dyDescent="0.25">
      <c r="A785" s="1"/>
      <c r="C785" s="1"/>
      <c r="D785" s="33"/>
    </row>
    <row r="786" spans="1:4" x14ac:dyDescent="0.25">
      <c r="A786" s="1"/>
      <c r="C786" s="1"/>
      <c r="D786" s="33"/>
    </row>
    <row r="787" spans="1:4" x14ac:dyDescent="0.25">
      <c r="A787" s="1"/>
      <c r="C787" s="1"/>
      <c r="D787" s="33"/>
    </row>
    <row r="788" spans="1:4" x14ac:dyDescent="0.25">
      <c r="A788" s="1"/>
      <c r="C788" s="1"/>
      <c r="D788" s="33"/>
    </row>
    <row r="789" spans="1:4" x14ac:dyDescent="0.25">
      <c r="A789" s="1"/>
      <c r="C789" s="1"/>
      <c r="D789" s="33"/>
    </row>
    <row r="790" spans="1:4" x14ac:dyDescent="0.25">
      <c r="A790" s="1"/>
      <c r="C790" s="1"/>
      <c r="D790" s="33"/>
    </row>
    <row r="791" spans="1:4" x14ac:dyDescent="0.25">
      <c r="A791" s="1"/>
      <c r="C791" s="1"/>
      <c r="D791" s="33"/>
    </row>
    <row r="792" spans="1:4" x14ac:dyDescent="0.25">
      <c r="A792" s="1"/>
      <c r="C792" s="1"/>
      <c r="D792" s="33"/>
    </row>
    <row r="793" spans="1:4" x14ac:dyDescent="0.25">
      <c r="A793" s="1"/>
      <c r="C793" s="1"/>
      <c r="D793" s="33"/>
    </row>
    <row r="794" spans="1:4" x14ac:dyDescent="0.25">
      <c r="A794" s="1"/>
      <c r="C794" s="1"/>
      <c r="D794" s="33"/>
    </row>
    <row r="795" spans="1:4" x14ac:dyDescent="0.25">
      <c r="A795" s="1"/>
      <c r="C795" s="1"/>
      <c r="D795" s="33"/>
    </row>
    <row r="796" spans="1:4" x14ac:dyDescent="0.25">
      <c r="A796" s="1"/>
      <c r="C796" s="1"/>
      <c r="D796" s="33"/>
    </row>
    <row r="797" spans="1:4" x14ac:dyDescent="0.25">
      <c r="A797" s="1"/>
      <c r="C797" s="1"/>
      <c r="D797" s="33"/>
    </row>
    <row r="798" spans="1:4" x14ac:dyDescent="0.25">
      <c r="A798" s="1"/>
      <c r="C798" s="1"/>
      <c r="D798" s="33"/>
    </row>
    <row r="799" spans="1:4" x14ac:dyDescent="0.25">
      <c r="A799" s="1"/>
      <c r="C799" s="1"/>
      <c r="D799" s="33"/>
    </row>
    <row r="800" spans="1:4" x14ac:dyDescent="0.25">
      <c r="A800" s="1"/>
      <c r="C800" s="1"/>
      <c r="D800" s="33"/>
    </row>
    <row r="801" spans="1:4" x14ac:dyDescent="0.25">
      <c r="A801" s="1"/>
      <c r="C801" s="1"/>
      <c r="D801" s="33"/>
    </row>
    <row r="802" spans="1:4" x14ac:dyDescent="0.25">
      <c r="A802" s="1"/>
      <c r="C802" s="1"/>
      <c r="D802" s="33"/>
    </row>
    <row r="803" spans="1:4" x14ac:dyDescent="0.25">
      <c r="A803" s="1"/>
      <c r="C803" s="1"/>
      <c r="D803" s="33"/>
    </row>
    <row r="804" spans="1:4" x14ac:dyDescent="0.25">
      <c r="A804" s="1"/>
      <c r="C804" s="1"/>
      <c r="D804" s="33"/>
    </row>
    <row r="805" spans="1:4" x14ac:dyDescent="0.25">
      <c r="A805" s="1"/>
      <c r="C805" s="1"/>
      <c r="D805" s="33"/>
    </row>
    <row r="806" spans="1:4" x14ac:dyDescent="0.25">
      <c r="A806" s="1"/>
      <c r="C806" s="1"/>
      <c r="D806" s="33"/>
    </row>
    <row r="807" spans="1:4" x14ac:dyDescent="0.25">
      <c r="A807" s="1"/>
      <c r="C807" s="1"/>
      <c r="D807" s="33"/>
    </row>
    <row r="808" spans="1:4" x14ac:dyDescent="0.25">
      <c r="A808" s="1"/>
      <c r="C808" s="1"/>
      <c r="D808" s="33"/>
    </row>
    <row r="809" spans="1:4" x14ac:dyDescent="0.25">
      <c r="A809" s="1"/>
      <c r="C809" s="1"/>
      <c r="D809" s="33"/>
    </row>
    <row r="810" spans="1:4" x14ac:dyDescent="0.25">
      <c r="A810" s="1"/>
      <c r="C810" s="1"/>
      <c r="D810" s="33"/>
    </row>
    <row r="811" spans="1:4" x14ac:dyDescent="0.25">
      <c r="A811" s="1"/>
      <c r="C811" s="1"/>
      <c r="D811" s="33"/>
    </row>
    <row r="812" spans="1:4" x14ac:dyDescent="0.25">
      <c r="A812" s="1"/>
      <c r="C812" s="1"/>
      <c r="D812" s="33"/>
    </row>
    <row r="813" spans="1:4" x14ac:dyDescent="0.25">
      <c r="A813" s="1"/>
      <c r="C813" s="1"/>
      <c r="D813" s="33"/>
    </row>
    <row r="814" spans="1:4" x14ac:dyDescent="0.25">
      <c r="A814" s="1"/>
      <c r="C814" s="1"/>
      <c r="D814" s="33"/>
    </row>
    <row r="815" spans="1:4" x14ac:dyDescent="0.25">
      <c r="A815" s="1"/>
      <c r="C815" s="1"/>
      <c r="D815" s="33"/>
    </row>
    <row r="816" spans="1:4" x14ac:dyDescent="0.25">
      <c r="A816" s="1"/>
      <c r="C816" s="1"/>
      <c r="D816" s="33"/>
    </row>
    <row r="817" spans="1:4" x14ac:dyDescent="0.25">
      <c r="A817" s="1"/>
      <c r="C817" s="1"/>
      <c r="D817" s="33"/>
    </row>
    <row r="818" spans="1:4" x14ac:dyDescent="0.25">
      <c r="A818" s="1"/>
      <c r="C818" s="1"/>
      <c r="D818" s="33"/>
    </row>
    <row r="819" spans="1:4" x14ac:dyDescent="0.25">
      <c r="A819" s="1"/>
      <c r="C819" s="1"/>
      <c r="D819" s="33"/>
    </row>
    <row r="820" spans="1:4" x14ac:dyDescent="0.25">
      <c r="A820" s="1"/>
      <c r="C820" s="1"/>
      <c r="D820" s="33"/>
    </row>
    <row r="821" spans="1:4" x14ac:dyDescent="0.25">
      <c r="A821" s="1"/>
      <c r="C821" s="1"/>
      <c r="D821" s="33"/>
    </row>
    <row r="822" spans="1:4" x14ac:dyDescent="0.25">
      <c r="A822" s="1"/>
      <c r="C822" s="1"/>
      <c r="D822" s="33"/>
    </row>
    <row r="823" spans="1:4" x14ac:dyDescent="0.25">
      <c r="A823" s="1"/>
      <c r="C823" s="1"/>
      <c r="D823" s="33"/>
    </row>
    <row r="824" spans="1:4" x14ac:dyDescent="0.25">
      <c r="A824" s="1"/>
      <c r="C824" s="1"/>
      <c r="D824" s="33"/>
    </row>
    <row r="825" spans="1:4" x14ac:dyDescent="0.25">
      <c r="A825" s="1"/>
      <c r="C825" s="1"/>
      <c r="D825" s="33"/>
    </row>
    <row r="826" spans="1:4" x14ac:dyDescent="0.25">
      <c r="A826" s="1"/>
      <c r="C826" s="1"/>
      <c r="D826" s="33"/>
    </row>
    <row r="827" spans="1:4" x14ac:dyDescent="0.25">
      <c r="A827" s="1"/>
      <c r="C827" s="1"/>
      <c r="D827" s="33"/>
    </row>
    <row r="828" spans="1:4" x14ac:dyDescent="0.25">
      <c r="A828" s="1"/>
      <c r="C828" s="1"/>
      <c r="D828" s="33"/>
    </row>
    <row r="829" spans="1:4" x14ac:dyDescent="0.25">
      <c r="A829" s="1"/>
      <c r="C829" s="1"/>
      <c r="D829" s="33"/>
    </row>
    <row r="830" spans="1:4" x14ac:dyDescent="0.25">
      <c r="A830" s="1"/>
      <c r="C830" s="1"/>
      <c r="D830" s="33"/>
    </row>
    <row r="831" spans="1:4" x14ac:dyDescent="0.25">
      <c r="A831" s="1"/>
      <c r="C831" s="1"/>
      <c r="D831" s="33"/>
    </row>
    <row r="832" spans="1:4" x14ac:dyDescent="0.25">
      <c r="A832" s="1"/>
      <c r="C832" s="1"/>
      <c r="D832" s="33"/>
    </row>
    <row r="833" spans="1:4" x14ac:dyDescent="0.25">
      <c r="A833" s="1"/>
      <c r="C833" s="1"/>
      <c r="D833" s="33"/>
    </row>
    <row r="834" spans="1:4" x14ac:dyDescent="0.25">
      <c r="A834" s="1"/>
      <c r="C834" s="1"/>
      <c r="D834" s="33"/>
    </row>
    <row r="835" spans="1:4" x14ac:dyDescent="0.25">
      <c r="A835" s="1"/>
      <c r="C835" s="1"/>
      <c r="D835" s="33"/>
    </row>
    <row r="836" spans="1:4" x14ac:dyDescent="0.25">
      <c r="A836" s="1"/>
      <c r="C836" s="1"/>
      <c r="D836" s="33"/>
    </row>
    <row r="837" spans="1:4" x14ac:dyDescent="0.25">
      <c r="A837" s="1"/>
      <c r="C837" s="1"/>
      <c r="D837" s="33"/>
    </row>
    <row r="838" spans="1:4" x14ac:dyDescent="0.25">
      <c r="A838" s="1"/>
      <c r="C838" s="1"/>
      <c r="D838" s="33"/>
    </row>
    <row r="839" spans="1:4" x14ac:dyDescent="0.25">
      <c r="A839" s="1"/>
      <c r="C839" s="1"/>
      <c r="D839" s="33"/>
    </row>
    <row r="840" spans="1:4" x14ac:dyDescent="0.25">
      <c r="A840" s="1"/>
      <c r="C840" s="1"/>
      <c r="D840" s="33"/>
    </row>
    <row r="841" spans="1:4" x14ac:dyDescent="0.25">
      <c r="A841" s="1"/>
      <c r="C841" s="1"/>
      <c r="D841" s="33"/>
    </row>
    <row r="842" spans="1:4" x14ac:dyDescent="0.25">
      <c r="A842" s="1"/>
      <c r="C842" s="1"/>
      <c r="D842" s="33"/>
    </row>
    <row r="843" spans="1:4" x14ac:dyDescent="0.25">
      <c r="A843" s="1"/>
      <c r="C843" s="1"/>
      <c r="D843" s="33"/>
    </row>
    <row r="844" spans="1:4" x14ac:dyDescent="0.25">
      <c r="A844" s="1"/>
      <c r="C844" s="1"/>
      <c r="D844" s="33"/>
    </row>
    <row r="845" spans="1:4" x14ac:dyDescent="0.25">
      <c r="A845" s="1"/>
      <c r="C845" s="1"/>
      <c r="D845" s="33"/>
    </row>
    <row r="846" spans="1:4" x14ac:dyDescent="0.25">
      <c r="A846" s="1"/>
      <c r="C846" s="1"/>
      <c r="D846" s="33"/>
    </row>
    <row r="847" spans="1:4" x14ac:dyDescent="0.25">
      <c r="A847" s="1"/>
      <c r="C847" s="1"/>
      <c r="D847" s="33"/>
    </row>
    <row r="848" spans="1:4" x14ac:dyDescent="0.25">
      <c r="A848" s="1"/>
      <c r="C848" s="1"/>
      <c r="D848" s="33"/>
    </row>
    <row r="849" spans="1:4" x14ac:dyDescent="0.25">
      <c r="A849" s="1"/>
      <c r="C849" s="1"/>
      <c r="D849" s="33"/>
    </row>
    <row r="850" spans="1:4" x14ac:dyDescent="0.25">
      <c r="A850" s="1"/>
      <c r="C850" s="1"/>
      <c r="D850" s="33"/>
    </row>
    <row r="851" spans="1:4" x14ac:dyDescent="0.25">
      <c r="A851" s="1"/>
      <c r="C851" s="1"/>
      <c r="D851" s="33"/>
    </row>
    <row r="852" spans="1:4" x14ac:dyDescent="0.25">
      <c r="A852" s="1"/>
      <c r="C852" s="1"/>
      <c r="D852" s="33"/>
    </row>
    <row r="853" spans="1:4" x14ac:dyDescent="0.25">
      <c r="A853" s="1"/>
      <c r="C853" s="1"/>
      <c r="D853" s="33"/>
    </row>
    <row r="854" spans="1:4" x14ac:dyDescent="0.25">
      <c r="A854" s="1"/>
      <c r="C854" s="1"/>
      <c r="D854" s="33"/>
    </row>
    <row r="855" spans="1:4" x14ac:dyDescent="0.25">
      <c r="A855" s="1"/>
      <c r="C855" s="1"/>
      <c r="D855" s="33"/>
    </row>
    <row r="856" spans="1:4" x14ac:dyDescent="0.25">
      <c r="A856" s="1"/>
      <c r="C856" s="1"/>
      <c r="D856" s="33"/>
    </row>
    <row r="857" spans="1:4" x14ac:dyDescent="0.25">
      <c r="A857" s="1"/>
      <c r="C857" s="1"/>
      <c r="D857" s="33"/>
    </row>
    <row r="858" spans="1:4" x14ac:dyDescent="0.25">
      <c r="A858" s="1"/>
      <c r="C858" s="1"/>
      <c r="D858" s="33"/>
    </row>
    <row r="859" spans="1:4" x14ac:dyDescent="0.25">
      <c r="A859" s="1"/>
      <c r="C859" s="1"/>
      <c r="D859" s="33"/>
    </row>
    <row r="860" spans="1:4" x14ac:dyDescent="0.25">
      <c r="A860" s="1"/>
      <c r="C860" s="1"/>
      <c r="D860" s="33"/>
    </row>
    <row r="861" spans="1:4" x14ac:dyDescent="0.25">
      <c r="A861" s="1"/>
      <c r="C861" s="1"/>
      <c r="D861" s="33"/>
    </row>
    <row r="862" spans="1:4" x14ac:dyDescent="0.25">
      <c r="A862" s="1"/>
      <c r="C862" s="1"/>
      <c r="D862" s="33"/>
    </row>
    <row r="863" spans="1:4" x14ac:dyDescent="0.25">
      <c r="A863" s="1"/>
      <c r="C863" s="1"/>
      <c r="D863" s="33"/>
    </row>
    <row r="864" spans="1:4" x14ac:dyDescent="0.25">
      <c r="A864" s="1"/>
      <c r="C864" s="1"/>
      <c r="D864" s="33"/>
    </row>
    <row r="865" spans="1:4" x14ac:dyDescent="0.25">
      <c r="A865" s="1"/>
      <c r="C865" s="1"/>
      <c r="D865" s="33"/>
    </row>
    <row r="866" spans="1:4" x14ac:dyDescent="0.25">
      <c r="A866" s="1"/>
      <c r="C866" s="1"/>
      <c r="D866" s="33"/>
    </row>
    <row r="867" spans="1:4" x14ac:dyDescent="0.25">
      <c r="A867" s="1"/>
      <c r="C867" s="1"/>
      <c r="D867" s="33"/>
    </row>
    <row r="868" spans="1:4" x14ac:dyDescent="0.25">
      <c r="A868" s="1"/>
      <c r="C868" s="1"/>
      <c r="D868" s="33"/>
    </row>
    <row r="869" spans="1:4" x14ac:dyDescent="0.25">
      <c r="A869" s="1"/>
      <c r="C869" s="1"/>
      <c r="D869" s="33"/>
    </row>
    <row r="870" spans="1:4" x14ac:dyDescent="0.25">
      <c r="A870" s="1"/>
      <c r="C870" s="1"/>
      <c r="D870" s="33"/>
    </row>
    <row r="871" spans="1:4" x14ac:dyDescent="0.25">
      <c r="A871" s="1"/>
      <c r="C871" s="1"/>
      <c r="D871" s="33"/>
    </row>
    <row r="872" spans="1:4" x14ac:dyDescent="0.25">
      <c r="A872" s="1"/>
      <c r="C872" s="1"/>
      <c r="D872" s="33"/>
    </row>
    <row r="873" spans="1:4" x14ac:dyDescent="0.25">
      <c r="A873" s="1"/>
      <c r="C873" s="1"/>
      <c r="D873" s="33"/>
    </row>
    <row r="874" spans="1:4" x14ac:dyDescent="0.25">
      <c r="A874" s="1"/>
      <c r="C874" s="1"/>
      <c r="D874" s="33"/>
    </row>
    <row r="875" spans="1:4" x14ac:dyDescent="0.25">
      <c r="A875" s="1"/>
      <c r="C875" s="1"/>
      <c r="D875" s="33"/>
    </row>
    <row r="876" spans="1:4" x14ac:dyDescent="0.25">
      <c r="A876" s="1"/>
      <c r="C876" s="1"/>
      <c r="D876" s="33"/>
    </row>
    <row r="877" spans="1:4" x14ac:dyDescent="0.25">
      <c r="A877" s="1"/>
      <c r="C877" s="1"/>
      <c r="D877" s="33"/>
    </row>
    <row r="878" spans="1:4" x14ac:dyDescent="0.25">
      <c r="A878" s="1"/>
      <c r="C878" s="1"/>
      <c r="D878" s="33"/>
    </row>
    <row r="879" spans="1:4" x14ac:dyDescent="0.25">
      <c r="A879" s="1"/>
      <c r="C879" s="1"/>
      <c r="D879" s="33"/>
    </row>
    <row r="880" spans="1:4" x14ac:dyDescent="0.25">
      <c r="A880" s="1"/>
      <c r="C880" s="1"/>
      <c r="D880" s="33"/>
    </row>
    <row r="881" spans="1:4" x14ac:dyDescent="0.25">
      <c r="A881" s="1"/>
      <c r="C881" s="1"/>
      <c r="D881" s="33"/>
    </row>
    <row r="882" spans="1:4" x14ac:dyDescent="0.25">
      <c r="A882" s="1"/>
      <c r="C882" s="1"/>
      <c r="D882" s="33"/>
    </row>
    <row r="883" spans="1:4" x14ac:dyDescent="0.25">
      <c r="A883" s="1"/>
      <c r="C883" s="1"/>
      <c r="D883" s="33"/>
    </row>
    <row r="884" spans="1:4" x14ac:dyDescent="0.25">
      <c r="A884" s="1"/>
      <c r="C884" s="1"/>
      <c r="D884" s="33"/>
    </row>
    <row r="885" spans="1:4" x14ac:dyDescent="0.25">
      <c r="A885" s="1"/>
      <c r="C885" s="1"/>
      <c r="D885" s="33"/>
    </row>
    <row r="886" spans="1:4" x14ac:dyDescent="0.25">
      <c r="A886" s="1"/>
      <c r="C886" s="1"/>
      <c r="D886" s="33"/>
    </row>
    <row r="887" spans="1:4" x14ac:dyDescent="0.25">
      <c r="A887" s="1"/>
      <c r="C887" s="1"/>
      <c r="D887" s="33"/>
    </row>
    <row r="888" spans="1:4" x14ac:dyDescent="0.25">
      <c r="A888" s="1"/>
      <c r="C888" s="1"/>
      <c r="D888" s="33"/>
    </row>
    <row r="889" spans="1:4" x14ac:dyDescent="0.25">
      <c r="A889" s="1"/>
      <c r="C889" s="1"/>
      <c r="D889" s="33"/>
    </row>
    <row r="890" spans="1:4" x14ac:dyDescent="0.25">
      <c r="A890" s="1"/>
      <c r="C890" s="1"/>
      <c r="D890" s="33"/>
    </row>
    <row r="891" spans="1:4" x14ac:dyDescent="0.25">
      <c r="A891" s="1"/>
      <c r="C891" s="1"/>
      <c r="D891" s="33"/>
    </row>
    <row r="892" spans="1:4" x14ac:dyDescent="0.25">
      <c r="A892" s="1"/>
      <c r="C892" s="1"/>
      <c r="D892" s="33"/>
    </row>
    <row r="893" spans="1:4" x14ac:dyDescent="0.25">
      <c r="A893" s="1"/>
      <c r="C893" s="1"/>
      <c r="D893" s="33"/>
    </row>
    <row r="894" spans="1:4" x14ac:dyDescent="0.25">
      <c r="A894" s="1"/>
      <c r="C894" s="1"/>
      <c r="D894" s="33"/>
    </row>
    <row r="895" spans="1:4" x14ac:dyDescent="0.25">
      <c r="A895" s="1"/>
      <c r="C895" s="1"/>
      <c r="D895" s="33"/>
    </row>
    <row r="896" spans="1:4" x14ac:dyDescent="0.25">
      <c r="A896" s="1"/>
      <c r="C896" s="1"/>
      <c r="D896" s="33"/>
    </row>
    <row r="897" spans="1:4" x14ac:dyDescent="0.25">
      <c r="A897" s="1"/>
      <c r="C897" s="1"/>
      <c r="D897" s="33"/>
    </row>
    <row r="898" spans="1:4" x14ac:dyDescent="0.25">
      <c r="A898" s="1"/>
      <c r="C898" s="1"/>
      <c r="D898" s="33"/>
    </row>
    <row r="899" spans="1:4" x14ac:dyDescent="0.25">
      <c r="A899" s="1"/>
      <c r="C899" s="1"/>
      <c r="D899" s="33"/>
    </row>
    <row r="900" spans="1:4" x14ac:dyDescent="0.25">
      <c r="A900" s="1"/>
      <c r="C900" s="1"/>
      <c r="D900" s="33"/>
    </row>
    <row r="901" spans="1:4" x14ac:dyDescent="0.25">
      <c r="A901" s="1"/>
      <c r="C901" s="1"/>
      <c r="D901" s="33"/>
    </row>
    <row r="902" spans="1:4" x14ac:dyDescent="0.25">
      <c r="A902" s="1"/>
      <c r="C902" s="1"/>
      <c r="D902" s="33"/>
    </row>
    <row r="903" spans="1:4" x14ac:dyDescent="0.25">
      <c r="A903" s="1"/>
      <c r="C903" s="1"/>
      <c r="D903" s="33"/>
    </row>
    <row r="904" spans="1:4" x14ac:dyDescent="0.25">
      <c r="A904" s="1"/>
      <c r="C904" s="1"/>
      <c r="D904" s="33"/>
    </row>
    <row r="905" spans="1:4" x14ac:dyDescent="0.25">
      <c r="A905" s="1"/>
      <c r="C905" s="1"/>
      <c r="D905" s="33"/>
    </row>
    <row r="906" spans="1:4" x14ac:dyDescent="0.25">
      <c r="A906" s="1"/>
      <c r="C906" s="1"/>
      <c r="D906" s="33"/>
    </row>
    <row r="907" spans="1:4" x14ac:dyDescent="0.25">
      <c r="A907" s="1"/>
      <c r="C907" s="1"/>
      <c r="D907" s="33"/>
    </row>
    <row r="908" spans="1:4" x14ac:dyDescent="0.25">
      <c r="A908" s="1"/>
      <c r="C908" s="1"/>
      <c r="D908" s="33"/>
    </row>
    <row r="909" spans="1:4" x14ac:dyDescent="0.25">
      <c r="A909" s="1"/>
      <c r="C909" s="1"/>
      <c r="D909" s="33"/>
    </row>
    <row r="910" spans="1:4" x14ac:dyDescent="0.25">
      <c r="A910" s="1"/>
      <c r="C910" s="1"/>
      <c r="D910" s="33"/>
    </row>
    <row r="911" spans="1:4" x14ac:dyDescent="0.25">
      <c r="A911" s="1"/>
      <c r="C911" s="1"/>
      <c r="D911" s="33"/>
    </row>
    <row r="912" spans="1:4" x14ac:dyDescent="0.25">
      <c r="A912" s="1"/>
      <c r="C912" s="1"/>
      <c r="D912" s="33"/>
    </row>
    <row r="913" spans="1:4" x14ac:dyDescent="0.25">
      <c r="A913" s="1"/>
      <c r="C913" s="1"/>
      <c r="D913" s="33"/>
    </row>
    <row r="914" spans="1:4" x14ac:dyDescent="0.25">
      <c r="A914" s="1"/>
      <c r="C914" s="1"/>
      <c r="D914" s="33"/>
    </row>
    <row r="915" spans="1:4" x14ac:dyDescent="0.25">
      <c r="A915" s="1"/>
      <c r="C915" s="1"/>
      <c r="D915" s="33"/>
    </row>
    <row r="916" spans="1:4" x14ac:dyDescent="0.25">
      <c r="A916" s="1"/>
      <c r="C916" s="1"/>
      <c r="D916" s="33"/>
    </row>
    <row r="917" spans="1:4" x14ac:dyDescent="0.25">
      <c r="A917" s="1"/>
      <c r="C917" s="1"/>
      <c r="D917" s="33"/>
    </row>
    <row r="918" spans="1:4" x14ac:dyDescent="0.25">
      <c r="A918" s="1"/>
      <c r="C918" s="1"/>
      <c r="D918" s="33"/>
    </row>
    <row r="919" spans="1:4" x14ac:dyDescent="0.25">
      <c r="A919" s="1"/>
      <c r="C919" s="1"/>
      <c r="D919" s="33"/>
    </row>
    <row r="920" spans="1:4" x14ac:dyDescent="0.25">
      <c r="A920" s="1"/>
      <c r="C920" s="1"/>
      <c r="D920" s="33"/>
    </row>
    <row r="921" spans="1:4" x14ac:dyDescent="0.25">
      <c r="A921" s="1"/>
      <c r="C921" s="1"/>
      <c r="D921" s="33"/>
    </row>
    <row r="922" spans="1:4" x14ac:dyDescent="0.25">
      <c r="A922" s="1"/>
      <c r="C922" s="1"/>
      <c r="D922" s="33"/>
    </row>
    <row r="923" spans="1:4" x14ac:dyDescent="0.25">
      <c r="A923" s="1"/>
      <c r="C923" s="1"/>
      <c r="D923" s="33"/>
    </row>
    <row r="924" spans="1:4" x14ac:dyDescent="0.25">
      <c r="A924" s="1"/>
      <c r="C924" s="1"/>
      <c r="D924" s="33"/>
    </row>
    <row r="925" spans="1:4" x14ac:dyDescent="0.25">
      <c r="A925" s="1"/>
      <c r="C925" s="1"/>
      <c r="D925" s="33"/>
    </row>
    <row r="926" spans="1:4" x14ac:dyDescent="0.25">
      <c r="A926" s="1"/>
      <c r="C926" s="1"/>
      <c r="D926" s="33"/>
    </row>
    <row r="927" spans="1:4" x14ac:dyDescent="0.25">
      <c r="A927" s="1"/>
      <c r="C927" s="1"/>
      <c r="D927" s="33"/>
    </row>
    <row r="928" spans="1:4" x14ac:dyDescent="0.25">
      <c r="A928" s="1"/>
      <c r="C928" s="1"/>
      <c r="D928" s="33"/>
    </row>
    <row r="929" spans="1:4" x14ac:dyDescent="0.25">
      <c r="A929" s="1"/>
      <c r="C929" s="1"/>
      <c r="D929" s="33"/>
    </row>
    <row r="930" spans="1:4" x14ac:dyDescent="0.25">
      <c r="A930" s="1"/>
      <c r="C930" s="1"/>
      <c r="D930" s="33"/>
    </row>
    <row r="931" spans="1:4" x14ac:dyDescent="0.25">
      <c r="A931" s="1"/>
      <c r="C931" s="1"/>
      <c r="D931" s="33"/>
    </row>
    <row r="932" spans="1:4" x14ac:dyDescent="0.25">
      <c r="A932" s="1"/>
      <c r="C932" s="1"/>
      <c r="D932" s="33"/>
    </row>
    <row r="933" spans="1:4" x14ac:dyDescent="0.25">
      <c r="A933" s="1"/>
      <c r="C933" s="1"/>
      <c r="D933" s="33"/>
    </row>
    <row r="934" spans="1:4" x14ac:dyDescent="0.25">
      <c r="A934" s="1"/>
      <c r="C934" s="1"/>
      <c r="D934" s="33"/>
    </row>
    <row r="935" spans="1:4" x14ac:dyDescent="0.25">
      <c r="A935" s="1"/>
      <c r="C935" s="1"/>
      <c r="D935" s="33"/>
    </row>
    <row r="936" spans="1:4" x14ac:dyDescent="0.25">
      <c r="A936" s="1"/>
      <c r="C936" s="1"/>
      <c r="D936" s="33"/>
    </row>
    <row r="937" spans="1:4" x14ac:dyDescent="0.25">
      <c r="A937" s="1"/>
      <c r="C937" s="1"/>
      <c r="D937" s="33"/>
    </row>
    <row r="938" spans="1:4" x14ac:dyDescent="0.25">
      <c r="A938" s="1"/>
      <c r="C938" s="1"/>
      <c r="D938" s="33"/>
    </row>
    <row r="939" spans="1:4" x14ac:dyDescent="0.25">
      <c r="A939" s="1"/>
      <c r="C939" s="1"/>
      <c r="D939" s="33"/>
    </row>
    <row r="940" spans="1:4" x14ac:dyDescent="0.25">
      <c r="A940" s="1"/>
      <c r="C940" s="1"/>
      <c r="D940" s="33"/>
    </row>
    <row r="941" spans="1:4" x14ac:dyDescent="0.25">
      <c r="A941" s="1"/>
      <c r="C941" s="1"/>
      <c r="D941" s="33"/>
    </row>
    <row r="942" spans="1:4" x14ac:dyDescent="0.25">
      <c r="A942" s="1"/>
      <c r="C942" s="1"/>
      <c r="D942" s="33"/>
    </row>
    <row r="943" spans="1:4" x14ac:dyDescent="0.25">
      <c r="A943" s="1"/>
      <c r="C943" s="1"/>
      <c r="D943" s="33"/>
    </row>
    <row r="944" spans="1:4" x14ac:dyDescent="0.25">
      <c r="A944" s="1"/>
      <c r="C944" s="1"/>
      <c r="D944" s="33"/>
    </row>
    <row r="945" spans="1:4" x14ac:dyDescent="0.25">
      <c r="A945" s="1"/>
      <c r="C945" s="1"/>
      <c r="D945" s="33"/>
    </row>
    <row r="946" spans="1:4" x14ac:dyDescent="0.25">
      <c r="A946" s="1"/>
      <c r="C946" s="1"/>
      <c r="D946" s="33"/>
    </row>
    <row r="947" spans="1:4" x14ac:dyDescent="0.25">
      <c r="A947" s="1"/>
      <c r="C947" s="1"/>
      <c r="D947" s="33"/>
    </row>
    <row r="948" spans="1:4" x14ac:dyDescent="0.25">
      <c r="A948" s="1"/>
      <c r="C948" s="1"/>
      <c r="D948" s="33"/>
    </row>
    <row r="949" spans="1:4" x14ac:dyDescent="0.25">
      <c r="A949" s="1"/>
      <c r="C949" s="1"/>
      <c r="D949" s="33"/>
    </row>
    <row r="950" spans="1:4" x14ac:dyDescent="0.25">
      <c r="A950" s="1"/>
      <c r="C950" s="1"/>
      <c r="D950" s="33"/>
    </row>
    <row r="951" spans="1:4" x14ac:dyDescent="0.25">
      <c r="A951" s="1"/>
      <c r="C951" s="1"/>
      <c r="D951" s="33"/>
    </row>
    <row r="952" spans="1:4" x14ac:dyDescent="0.25">
      <c r="A952" s="1"/>
      <c r="C952" s="1"/>
      <c r="D952" s="33"/>
    </row>
    <row r="953" spans="1:4" x14ac:dyDescent="0.25">
      <c r="A953" s="1"/>
      <c r="C953" s="1"/>
      <c r="D953" s="33"/>
    </row>
    <row r="954" spans="1:4" x14ac:dyDescent="0.25">
      <c r="A954" s="1"/>
      <c r="C954" s="1"/>
      <c r="D954" s="33"/>
    </row>
    <row r="955" spans="1:4" x14ac:dyDescent="0.25">
      <c r="A955" s="1"/>
      <c r="C955" s="1"/>
      <c r="D955" s="33"/>
    </row>
    <row r="956" spans="1:4" x14ac:dyDescent="0.25">
      <c r="A956" s="1"/>
      <c r="C956" s="1"/>
      <c r="D956" s="33"/>
    </row>
    <row r="957" spans="1:4" x14ac:dyDescent="0.25">
      <c r="A957" s="1"/>
      <c r="C957" s="1"/>
      <c r="D957" s="33"/>
    </row>
    <row r="958" spans="1:4" x14ac:dyDescent="0.25">
      <c r="A958" s="1"/>
      <c r="C958" s="1"/>
      <c r="D958" s="33"/>
    </row>
    <row r="959" spans="1:4" x14ac:dyDescent="0.25">
      <c r="A959" s="1"/>
      <c r="C959" s="1"/>
      <c r="D959" s="33"/>
    </row>
    <row r="960" spans="1:4" x14ac:dyDescent="0.25">
      <c r="A960" s="1"/>
      <c r="C960" s="1"/>
      <c r="D960" s="33"/>
    </row>
    <row r="961" spans="1:4" x14ac:dyDescent="0.25">
      <c r="A961" s="1"/>
      <c r="C961" s="1"/>
      <c r="D961" s="33"/>
    </row>
    <row r="962" spans="1:4" x14ac:dyDescent="0.25">
      <c r="A962" s="1"/>
      <c r="C962" s="1"/>
      <c r="D962" s="33"/>
    </row>
    <row r="963" spans="1:4" x14ac:dyDescent="0.25">
      <c r="A963" s="1"/>
      <c r="C963" s="1"/>
      <c r="D963" s="33"/>
    </row>
    <row r="964" spans="1:4" x14ac:dyDescent="0.25">
      <c r="A964" s="1"/>
      <c r="C964" s="1"/>
      <c r="D964" s="33"/>
    </row>
    <row r="965" spans="1:4" x14ac:dyDescent="0.25">
      <c r="A965" s="1"/>
      <c r="C965" s="1"/>
      <c r="D965" s="33"/>
    </row>
    <row r="966" spans="1:4" x14ac:dyDescent="0.25">
      <c r="A966" s="1"/>
      <c r="C966" s="1"/>
      <c r="D966" s="33"/>
    </row>
    <row r="967" spans="1:4" x14ac:dyDescent="0.25">
      <c r="A967" s="1"/>
      <c r="C967" s="1"/>
      <c r="D967" s="33"/>
    </row>
    <row r="968" spans="1:4" x14ac:dyDescent="0.25">
      <c r="A968" s="1"/>
      <c r="C968" s="1"/>
      <c r="D968" s="33"/>
    </row>
    <row r="969" spans="1:4" x14ac:dyDescent="0.25">
      <c r="A969" s="1"/>
      <c r="C969" s="1"/>
      <c r="D969" s="33"/>
    </row>
    <row r="970" spans="1:4" x14ac:dyDescent="0.25">
      <c r="A970" s="1"/>
      <c r="C970" s="1"/>
      <c r="D970" s="33"/>
    </row>
    <row r="971" spans="1:4" x14ac:dyDescent="0.25">
      <c r="A971" s="1"/>
      <c r="C971" s="1"/>
      <c r="D971" s="33"/>
    </row>
    <row r="972" spans="1:4" x14ac:dyDescent="0.25">
      <c r="A972" s="1"/>
      <c r="C972" s="1"/>
      <c r="D972" s="33"/>
    </row>
    <row r="973" spans="1:4" x14ac:dyDescent="0.25">
      <c r="A973" s="1"/>
      <c r="C973" s="1"/>
      <c r="D973" s="33"/>
    </row>
    <row r="974" spans="1:4" x14ac:dyDescent="0.25">
      <c r="A974" s="1"/>
      <c r="C974" s="1"/>
      <c r="D974" s="33"/>
    </row>
    <row r="975" spans="1:4" x14ac:dyDescent="0.25">
      <c r="A975" s="1"/>
      <c r="C975" s="1"/>
      <c r="D975" s="33"/>
    </row>
    <row r="976" spans="1:4" x14ac:dyDescent="0.25">
      <c r="A976" s="1"/>
      <c r="C976" s="1"/>
      <c r="D976" s="33"/>
    </row>
    <row r="977" spans="1:4" x14ac:dyDescent="0.25">
      <c r="A977" s="1"/>
      <c r="C977" s="1"/>
      <c r="D977" s="33"/>
    </row>
    <row r="978" spans="1:4" x14ac:dyDescent="0.25">
      <c r="A978" s="1"/>
      <c r="C978" s="1"/>
      <c r="D978" s="33"/>
    </row>
    <row r="979" spans="1:4" x14ac:dyDescent="0.25">
      <c r="A979" s="1"/>
      <c r="C979" s="1"/>
      <c r="D979" s="33"/>
    </row>
    <row r="980" spans="1:4" x14ac:dyDescent="0.25">
      <c r="A980" s="1"/>
      <c r="C980" s="1"/>
      <c r="D980" s="33"/>
    </row>
    <row r="981" spans="1:4" x14ac:dyDescent="0.25">
      <c r="A981" s="1"/>
      <c r="C981" s="1"/>
      <c r="D981" s="33"/>
    </row>
    <row r="982" spans="1:4" x14ac:dyDescent="0.25">
      <c r="A982" s="1"/>
      <c r="C982" s="1"/>
      <c r="D982" s="33"/>
    </row>
    <row r="983" spans="1:4" x14ac:dyDescent="0.25">
      <c r="A983" s="1"/>
      <c r="C983" s="1"/>
      <c r="D983" s="33"/>
    </row>
    <row r="984" spans="1:4" x14ac:dyDescent="0.25">
      <c r="A984" s="1"/>
      <c r="C984" s="1"/>
      <c r="D984" s="33"/>
    </row>
    <row r="985" spans="1:4" x14ac:dyDescent="0.25">
      <c r="A985" s="1"/>
      <c r="C985" s="1"/>
      <c r="D985" s="33"/>
    </row>
    <row r="986" spans="1:4" x14ac:dyDescent="0.25">
      <c r="A986" s="1"/>
      <c r="C986" s="1"/>
      <c r="D986" s="33"/>
    </row>
    <row r="987" spans="1:4" x14ac:dyDescent="0.25">
      <c r="A987" s="1"/>
      <c r="C987" s="1"/>
      <c r="D987" s="33"/>
    </row>
    <row r="988" spans="1:4" x14ac:dyDescent="0.25">
      <c r="A988" s="1"/>
      <c r="C988" s="1"/>
      <c r="D988" s="33"/>
    </row>
    <row r="989" spans="1:4" x14ac:dyDescent="0.25">
      <c r="A989" s="1"/>
      <c r="C989" s="1"/>
      <c r="D989" s="33"/>
    </row>
    <row r="990" spans="1:4" x14ac:dyDescent="0.25">
      <c r="A990" s="1"/>
      <c r="C990" s="1"/>
      <c r="D990" s="33"/>
    </row>
    <row r="991" spans="1:4" x14ac:dyDescent="0.25">
      <c r="A991" s="1"/>
      <c r="C991" s="1"/>
      <c r="D991" s="33"/>
    </row>
    <row r="992" spans="1:4" x14ac:dyDescent="0.25">
      <c r="A992" s="1"/>
      <c r="C992" s="1"/>
      <c r="D992" s="33"/>
    </row>
    <row r="993" spans="1:4" x14ac:dyDescent="0.25">
      <c r="A993" s="1"/>
      <c r="C993" s="1"/>
      <c r="D993" s="33"/>
    </row>
    <row r="994" spans="1:4" x14ac:dyDescent="0.25">
      <c r="A994" s="1"/>
      <c r="C994" s="1"/>
      <c r="D994" s="33"/>
    </row>
    <row r="995" spans="1:4" x14ac:dyDescent="0.25">
      <c r="A995" s="1"/>
      <c r="C995" s="1"/>
      <c r="D995" s="33"/>
    </row>
    <row r="996" spans="1:4" x14ac:dyDescent="0.25">
      <c r="A996" s="1"/>
      <c r="C996" s="1"/>
      <c r="D996" s="33"/>
    </row>
    <row r="997" spans="1:4" x14ac:dyDescent="0.25">
      <c r="A997" s="1"/>
      <c r="C997" s="1"/>
      <c r="D997" s="33"/>
    </row>
    <row r="998" spans="1:4" x14ac:dyDescent="0.25">
      <c r="A998" s="1"/>
      <c r="C998" s="1"/>
      <c r="D998" s="33"/>
    </row>
    <row r="999" spans="1:4" x14ac:dyDescent="0.25">
      <c r="A999" s="1"/>
      <c r="C999" s="1"/>
      <c r="D999" s="33"/>
    </row>
    <row r="1000" spans="1:4" x14ac:dyDescent="0.25">
      <c r="A1000" s="1"/>
      <c r="C1000" s="1"/>
      <c r="D1000" s="33"/>
    </row>
    <row r="1001" spans="1:4" x14ac:dyDescent="0.25">
      <c r="A1001" s="1"/>
      <c r="C1001" s="1"/>
      <c r="D1001" s="33"/>
    </row>
    <row r="1002" spans="1:4" x14ac:dyDescent="0.25">
      <c r="A1002" s="1"/>
      <c r="C1002" s="1"/>
      <c r="D1002" s="33"/>
    </row>
    <row r="1003" spans="1:4" x14ac:dyDescent="0.25">
      <c r="A1003" s="1"/>
      <c r="C1003" s="1"/>
      <c r="D1003" s="33"/>
    </row>
    <row r="1004" spans="1:4" x14ac:dyDescent="0.25">
      <c r="A1004" s="1"/>
      <c r="C1004" s="1"/>
      <c r="D1004" s="33"/>
    </row>
    <row r="1005" spans="1:4" x14ac:dyDescent="0.25">
      <c r="A1005" s="1"/>
      <c r="C1005" s="1"/>
      <c r="D1005" s="33"/>
    </row>
    <row r="1006" spans="1:4" x14ac:dyDescent="0.25">
      <c r="A1006" s="1"/>
      <c r="C1006" s="1"/>
      <c r="D1006" s="33"/>
    </row>
    <row r="1007" spans="1:4" x14ac:dyDescent="0.25">
      <c r="A1007" s="1"/>
      <c r="C1007" s="1"/>
      <c r="D1007" s="33"/>
    </row>
    <row r="1008" spans="1:4" x14ac:dyDescent="0.25">
      <c r="A1008" s="1"/>
      <c r="C1008" s="1"/>
      <c r="D1008" s="33"/>
    </row>
    <row r="1009" spans="1:4" x14ac:dyDescent="0.25">
      <c r="A1009" s="1"/>
      <c r="C1009" s="1"/>
      <c r="D1009" s="33"/>
    </row>
    <row r="1010" spans="1:4" x14ac:dyDescent="0.25">
      <c r="A1010" s="1"/>
      <c r="C1010" s="1"/>
      <c r="D1010" s="33"/>
    </row>
    <row r="1011" spans="1:4" x14ac:dyDescent="0.25">
      <c r="A1011" s="1"/>
      <c r="C1011" s="1"/>
      <c r="D1011" s="33"/>
    </row>
    <row r="1012" spans="1:4" x14ac:dyDescent="0.25">
      <c r="A1012" s="1"/>
      <c r="C1012" s="1"/>
      <c r="D1012" s="33"/>
    </row>
    <row r="1013" spans="1:4" x14ac:dyDescent="0.25">
      <c r="A1013" s="1"/>
      <c r="C1013" s="1"/>
      <c r="D1013" s="33"/>
    </row>
    <row r="1014" spans="1:4" x14ac:dyDescent="0.25">
      <c r="A1014" s="1"/>
      <c r="C1014" s="1"/>
      <c r="D1014" s="33"/>
    </row>
    <row r="1015" spans="1:4" x14ac:dyDescent="0.25">
      <c r="A1015" s="1"/>
      <c r="C1015" s="1"/>
      <c r="D1015" s="33"/>
    </row>
    <row r="1016" spans="1:4" x14ac:dyDescent="0.25">
      <c r="A1016" s="1"/>
      <c r="C1016" s="1"/>
      <c r="D1016" s="33"/>
    </row>
    <row r="1017" spans="1:4" x14ac:dyDescent="0.25">
      <c r="A1017" s="1"/>
      <c r="C1017" s="1"/>
      <c r="D1017" s="33"/>
    </row>
    <row r="1018" spans="1:4" x14ac:dyDescent="0.25">
      <c r="A1018" s="1"/>
      <c r="C1018" s="1"/>
      <c r="D1018" s="33"/>
    </row>
    <row r="1019" spans="1:4" x14ac:dyDescent="0.25">
      <c r="A1019" s="1"/>
      <c r="C1019" s="1"/>
      <c r="D1019" s="33"/>
    </row>
    <row r="1020" spans="1:4" x14ac:dyDescent="0.25">
      <c r="A1020" s="1"/>
      <c r="C1020" s="1"/>
      <c r="D1020" s="33"/>
    </row>
    <row r="1021" spans="1:4" x14ac:dyDescent="0.25">
      <c r="A1021" s="1"/>
      <c r="C1021" s="1"/>
      <c r="D1021" s="33"/>
    </row>
    <row r="1022" spans="1:4" x14ac:dyDescent="0.25">
      <c r="A1022" s="1"/>
      <c r="C1022" s="1"/>
      <c r="D1022" s="33"/>
    </row>
    <row r="1023" spans="1:4" x14ac:dyDescent="0.25">
      <c r="A1023" s="1"/>
      <c r="C1023" s="1"/>
      <c r="D1023" s="33"/>
    </row>
    <row r="1024" spans="1:4" x14ac:dyDescent="0.25">
      <c r="A1024" s="1"/>
      <c r="C1024" s="1"/>
      <c r="D1024" s="33"/>
    </row>
    <row r="1025" spans="1:4" x14ac:dyDescent="0.25">
      <c r="A1025" s="1"/>
      <c r="C1025" s="1"/>
      <c r="D1025" s="33"/>
    </row>
    <row r="1026" spans="1:4" x14ac:dyDescent="0.25">
      <c r="A1026" s="1"/>
      <c r="C1026" s="1"/>
      <c r="D1026" s="33"/>
    </row>
    <row r="1027" spans="1:4" x14ac:dyDescent="0.25">
      <c r="A1027" s="1"/>
      <c r="C1027" s="1"/>
      <c r="D1027" s="33"/>
    </row>
    <row r="1028" spans="1:4" x14ac:dyDescent="0.25">
      <c r="A1028" s="1"/>
      <c r="C1028" s="1"/>
      <c r="D1028" s="33"/>
    </row>
    <row r="1029" spans="1:4" x14ac:dyDescent="0.25">
      <c r="A1029" s="1"/>
      <c r="C1029" s="1"/>
      <c r="D1029" s="33"/>
    </row>
    <row r="1030" spans="1:4" x14ac:dyDescent="0.25">
      <c r="A1030" s="1"/>
      <c r="C1030" s="1"/>
      <c r="D1030" s="33"/>
    </row>
    <row r="1031" spans="1:4" x14ac:dyDescent="0.25">
      <c r="A1031" s="1"/>
      <c r="C1031" s="1"/>
      <c r="D1031" s="33"/>
    </row>
    <row r="1032" spans="1:4" x14ac:dyDescent="0.25">
      <c r="A1032" s="1"/>
      <c r="C1032" s="1"/>
      <c r="D1032" s="33"/>
    </row>
    <row r="1033" spans="1:4" x14ac:dyDescent="0.25">
      <c r="A1033" s="1"/>
      <c r="C1033" s="1"/>
      <c r="D1033" s="33"/>
    </row>
    <row r="1034" spans="1:4" x14ac:dyDescent="0.25">
      <c r="A1034" s="1"/>
      <c r="C1034" s="1"/>
      <c r="D1034" s="33"/>
    </row>
    <row r="1035" spans="1:4" x14ac:dyDescent="0.25">
      <c r="A1035" s="1"/>
      <c r="C1035" s="1"/>
      <c r="D1035" s="33"/>
    </row>
    <row r="1036" spans="1:4" x14ac:dyDescent="0.25">
      <c r="A1036" s="1"/>
      <c r="C1036" s="1"/>
      <c r="D1036" s="33"/>
    </row>
    <row r="1037" spans="1:4" x14ac:dyDescent="0.25">
      <c r="A1037" s="1"/>
      <c r="C1037" s="1"/>
      <c r="D1037" s="33"/>
    </row>
    <row r="1038" spans="1:4" x14ac:dyDescent="0.25">
      <c r="A1038" s="1"/>
      <c r="C1038" s="1"/>
      <c r="D1038" s="33"/>
    </row>
    <row r="1039" spans="1:4" x14ac:dyDescent="0.25">
      <c r="A1039" s="1"/>
      <c r="C1039" s="1"/>
      <c r="D1039" s="33"/>
    </row>
    <row r="1040" spans="1:4" x14ac:dyDescent="0.25">
      <c r="A1040" s="1"/>
      <c r="C1040" s="1"/>
      <c r="D1040" s="33"/>
    </row>
    <row r="1041" spans="1:4" x14ac:dyDescent="0.25">
      <c r="A1041" s="1"/>
      <c r="C1041" s="1"/>
      <c r="D1041" s="33"/>
    </row>
    <row r="1042" spans="1:4" x14ac:dyDescent="0.25">
      <c r="A1042" s="1"/>
      <c r="C1042" s="1"/>
      <c r="D1042" s="33"/>
    </row>
    <row r="1043" spans="1:4" x14ac:dyDescent="0.25">
      <c r="A1043" s="1"/>
      <c r="C1043" s="1"/>
      <c r="D1043" s="33"/>
    </row>
    <row r="1044" spans="1:4" x14ac:dyDescent="0.25">
      <c r="A1044" s="1"/>
      <c r="C1044" s="1"/>
      <c r="D1044" s="33"/>
    </row>
    <row r="1045" spans="1:4" x14ac:dyDescent="0.25">
      <c r="A1045" s="1"/>
      <c r="C1045" s="1"/>
      <c r="D1045" s="33"/>
    </row>
    <row r="1046" spans="1:4" x14ac:dyDescent="0.25">
      <c r="A1046" s="1"/>
      <c r="C1046" s="1"/>
      <c r="D1046" s="33"/>
    </row>
    <row r="1047" spans="1:4" x14ac:dyDescent="0.25">
      <c r="A1047" s="1"/>
      <c r="C1047" s="1"/>
      <c r="D1047" s="33"/>
    </row>
    <row r="1048" spans="1:4" x14ac:dyDescent="0.25">
      <c r="A1048" s="1"/>
      <c r="C1048" s="1"/>
      <c r="D1048" s="33"/>
    </row>
    <row r="1049" spans="1:4" x14ac:dyDescent="0.25">
      <c r="A1049" s="1"/>
      <c r="C1049" s="1"/>
      <c r="D1049" s="33"/>
    </row>
    <row r="1050" spans="1:4" x14ac:dyDescent="0.25">
      <c r="A1050" s="1"/>
      <c r="C1050" s="1"/>
      <c r="D1050" s="33"/>
    </row>
    <row r="1051" spans="1:4" x14ac:dyDescent="0.25">
      <c r="A1051" s="1"/>
      <c r="C1051" s="1"/>
      <c r="D1051" s="33"/>
    </row>
    <row r="1052" spans="1:4" x14ac:dyDescent="0.25">
      <c r="A1052" s="1"/>
      <c r="C1052" s="1"/>
      <c r="D1052" s="33"/>
    </row>
    <row r="1053" spans="1:4" x14ac:dyDescent="0.25">
      <c r="A1053" s="1"/>
      <c r="C1053" s="1"/>
      <c r="D1053" s="33"/>
    </row>
    <row r="1054" spans="1:4" x14ac:dyDescent="0.25">
      <c r="A1054" s="1"/>
      <c r="C1054" s="1"/>
      <c r="D1054" s="33"/>
    </row>
    <row r="1055" spans="1:4" x14ac:dyDescent="0.25">
      <c r="A1055" s="1"/>
      <c r="C1055" s="1"/>
      <c r="D1055" s="33"/>
    </row>
    <row r="1056" spans="1:4" x14ac:dyDescent="0.25">
      <c r="A1056" s="1"/>
      <c r="C1056" s="1"/>
      <c r="D1056" s="33"/>
    </row>
    <row r="1057" spans="1:4" x14ac:dyDescent="0.25">
      <c r="A1057" s="1"/>
      <c r="C1057" s="1"/>
      <c r="D1057" s="33"/>
    </row>
    <row r="1058" spans="1:4" x14ac:dyDescent="0.25">
      <c r="A1058" s="1"/>
      <c r="C1058" s="1"/>
      <c r="D1058" s="33"/>
    </row>
    <row r="1059" spans="1:4" x14ac:dyDescent="0.25">
      <c r="A1059" s="1"/>
      <c r="C1059" s="1"/>
      <c r="D1059" s="33"/>
    </row>
    <row r="1060" spans="1:4" x14ac:dyDescent="0.25">
      <c r="A1060" s="1"/>
      <c r="C1060" s="1"/>
      <c r="D1060" s="33"/>
    </row>
    <row r="1061" spans="1:4" x14ac:dyDescent="0.25">
      <c r="A1061" s="1"/>
      <c r="C1061" s="1"/>
      <c r="D1061" s="33"/>
    </row>
    <row r="1062" spans="1:4" x14ac:dyDescent="0.25">
      <c r="A1062" s="1"/>
      <c r="C1062" s="1"/>
      <c r="D1062" s="33"/>
    </row>
    <row r="1063" spans="1:4" x14ac:dyDescent="0.25">
      <c r="A1063" s="1"/>
      <c r="C1063" s="1"/>
      <c r="D1063" s="33"/>
    </row>
    <row r="1064" spans="1:4" x14ac:dyDescent="0.25">
      <c r="A1064" s="1"/>
      <c r="C1064" s="1"/>
      <c r="D1064" s="33"/>
    </row>
    <row r="1065" spans="1:4" x14ac:dyDescent="0.25">
      <c r="A1065" s="1"/>
      <c r="C1065" s="1"/>
      <c r="D1065" s="33"/>
    </row>
    <row r="1066" spans="1:4" x14ac:dyDescent="0.25">
      <c r="A1066" s="1"/>
      <c r="C1066" s="1"/>
      <c r="D1066" s="33"/>
    </row>
    <row r="1067" spans="1:4" x14ac:dyDescent="0.25">
      <c r="A1067" s="1"/>
      <c r="C1067" s="1"/>
      <c r="D1067" s="33"/>
    </row>
    <row r="1068" spans="1:4" x14ac:dyDescent="0.25">
      <c r="A1068" s="1"/>
      <c r="C1068" s="1"/>
      <c r="D1068" s="33"/>
    </row>
    <row r="1069" spans="1:4" x14ac:dyDescent="0.25">
      <c r="A1069" s="1"/>
      <c r="C1069" s="1"/>
      <c r="D1069" s="33"/>
    </row>
    <row r="1070" spans="1:4" x14ac:dyDescent="0.25">
      <c r="A1070" s="1"/>
      <c r="C1070" s="1"/>
      <c r="D1070" s="33"/>
    </row>
    <row r="1071" spans="1:4" x14ac:dyDescent="0.25">
      <c r="A1071" s="1"/>
      <c r="C1071" s="1"/>
      <c r="D1071" s="33"/>
    </row>
    <row r="1072" spans="1:4" x14ac:dyDescent="0.25">
      <c r="A1072" s="1"/>
      <c r="C1072" s="1"/>
      <c r="D1072" s="33"/>
    </row>
    <row r="1073" spans="1:4" x14ac:dyDescent="0.25">
      <c r="A1073" s="1"/>
      <c r="C1073" s="1"/>
      <c r="D1073" s="33"/>
    </row>
    <row r="1074" spans="1:4" x14ac:dyDescent="0.25">
      <c r="A1074" s="1"/>
      <c r="C1074" s="1"/>
      <c r="D1074" s="33"/>
    </row>
    <row r="1075" spans="1:4" x14ac:dyDescent="0.25">
      <c r="A1075" s="1"/>
      <c r="C1075" s="1"/>
      <c r="D1075" s="33"/>
    </row>
    <row r="1076" spans="1:4" x14ac:dyDescent="0.25">
      <c r="A1076" s="1"/>
      <c r="C1076" s="1"/>
      <c r="D1076" s="33"/>
    </row>
    <row r="1077" spans="1:4" x14ac:dyDescent="0.25">
      <c r="A1077" s="1"/>
      <c r="C1077" s="1"/>
      <c r="D1077" s="33"/>
    </row>
    <row r="1078" spans="1:4" x14ac:dyDescent="0.25">
      <c r="A1078" s="1"/>
      <c r="C1078" s="1"/>
      <c r="D1078" s="33"/>
    </row>
    <row r="1079" spans="1:4" x14ac:dyDescent="0.25">
      <c r="A1079" s="1"/>
      <c r="C1079" s="1"/>
      <c r="D1079" s="33"/>
    </row>
    <row r="1080" spans="1:4" x14ac:dyDescent="0.25">
      <c r="A1080" s="1"/>
      <c r="C1080" s="1"/>
      <c r="D1080" s="33"/>
    </row>
    <row r="1081" spans="1:4" x14ac:dyDescent="0.25">
      <c r="A1081" s="1"/>
      <c r="C1081" s="1"/>
      <c r="D1081" s="33"/>
    </row>
    <row r="1082" spans="1:4" x14ac:dyDescent="0.25">
      <c r="A1082" s="1"/>
      <c r="C1082" s="1"/>
      <c r="D1082" s="33"/>
    </row>
    <row r="1083" spans="1:4" x14ac:dyDescent="0.25">
      <c r="A1083" s="1"/>
      <c r="C1083" s="1"/>
      <c r="D1083" s="33"/>
    </row>
    <row r="1084" spans="1:4" x14ac:dyDescent="0.25">
      <c r="A1084" s="1"/>
      <c r="C1084" s="1"/>
      <c r="D1084" s="33"/>
    </row>
    <row r="1085" spans="1:4" x14ac:dyDescent="0.25">
      <c r="A1085" s="1"/>
      <c r="C1085" s="1"/>
      <c r="D1085" s="33"/>
    </row>
    <row r="1086" spans="1:4" x14ac:dyDescent="0.25">
      <c r="A1086" s="1"/>
      <c r="C1086" s="1"/>
      <c r="D1086" s="33"/>
    </row>
    <row r="1087" spans="1:4" x14ac:dyDescent="0.25">
      <c r="A1087" s="1"/>
      <c r="C1087" s="1"/>
      <c r="D1087" s="33"/>
    </row>
    <row r="1088" spans="1:4" x14ac:dyDescent="0.25">
      <c r="A1088" s="1"/>
      <c r="C1088" s="1"/>
      <c r="D1088" s="33"/>
    </row>
    <row r="1089" spans="1:4" x14ac:dyDescent="0.25">
      <c r="A1089" s="1"/>
      <c r="C1089" s="1"/>
      <c r="D1089" s="33"/>
    </row>
    <row r="1090" spans="1:4" x14ac:dyDescent="0.25">
      <c r="A1090" s="1"/>
      <c r="C1090" s="1"/>
      <c r="D1090" s="33"/>
    </row>
    <row r="1091" spans="1:4" x14ac:dyDescent="0.25">
      <c r="A1091" s="1"/>
      <c r="C1091" s="1"/>
      <c r="D1091" s="33"/>
    </row>
    <row r="1092" spans="1:4" x14ac:dyDescent="0.25">
      <c r="A1092" s="1"/>
      <c r="C1092" s="1"/>
      <c r="D1092" s="33"/>
    </row>
    <row r="1093" spans="1:4" x14ac:dyDescent="0.25">
      <c r="A1093" s="1"/>
      <c r="C1093" s="1"/>
      <c r="D1093" s="33"/>
    </row>
    <row r="1094" spans="1:4" x14ac:dyDescent="0.25">
      <c r="A1094" s="1"/>
      <c r="C1094" s="1"/>
      <c r="D1094" s="33"/>
    </row>
    <row r="1095" spans="1:4" x14ac:dyDescent="0.25">
      <c r="A1095" s="1"/>
      <c r="C1095" s="1"/>
      <c r="D1095" s="33"/>
    </row>
    <row r="1096" spans="1:4" x14ac:dyDescent="0.25">
      <c r="A1096" s="1"/>
      <c r="C1096" s="1"/>
      <c r="D1096" s="33"/>
    </row>
    <row r="1097" spans="1:4" x14ac:dyDescent="0.25">
      <c r="A1097" s="1"/>
      <c r="C1097" s="1"/>
      <c r="D1097" s="33"/>
    </row>
    <row r="1098" spans="1:4" x14ac:dyDescent="0.25">
      <c r="A1098" s="1"/>
      <c r="C1098" s="1"/>
      <c r="D1098" s="33"/>
    </row>
    <row r="1099" spans="1:4" x14ac:dyDescent="0.25">
      <c r="A1099" s="1"/>
      <c r="C1099" s="1"/>
      <c r="D1099" s="33"/>
    </row>
    <row r="1100" spans="1:4" x14ac:dyDescent="0.25">
      <c r="A1100" s="1"/>
      <c r="C1100" s="1"/>
      <c r="D1100" s="33"/>
    </row>
    <row r="1101" spans="1:4" x14ac:dyDescent="0.25">
      <c r="A1101" s="1"/>
      <c r="C1101" s="1"/>
      <c r="D1101" s="33"/>
    </row>
    <row r="1102" spans="1:4" x14ac:dyDescent="0.25">
      <c r="A1102" s="1"/>
      <c r="C1102" s="1"/>
      <c r="D1102" s="33"/>
    </row>
    <row r="1103" spans="1:4" x14ac:dyDescent="0.25">
      <c r="A1103" s="1"/>
      <c r="C1103" s="1"/>
      <c r="D1103" s="33"/>
    </row>
    <row r="1104" spans="1:4" x14ac:dyDescent="0.25">
      <c r="A1104" s="1"/>
      <c r="C1104" s="1"/>
      <c r="D1104" s="33"/>
    </row>
    <row r="1105" spans="1:4" x14ac:dyDescent="0.25">
      <c r="A1105" s="1"/>
      <c r="C1105" s="1"/>
      <c r="D1105" s="33"/>
    </row>
    <row r="1106" spans="1:4" x14ac:dyDescent="0.25">
      <c r="A1106" s="1"/>
      <c r="C1106" s="1"/>
      <c r="D1106" s="33"/>
    </row>
    <row r="1107" spans="1:4" x14ac:dyDescent="0.25">
      <c r="A1107" s="1"/>
      <c r="C1107" s="1"/>
      <c r="D1107" s="33"/>
    </row>
    <row r="1108" spans="1:4" x14ac:dyDescent="0.25">
      <c r="A1108" s="1"/>
      <c r="C1108" s="1"/>
      <c r="D1108" s="33"/>
    </row>
    <row r="1109" spans="1:4" x14ac:dyDescent="0.25">
      <c r="A1109" s="1"/>
      <c r="C1109" s="1"/>
      <c r="D1109" s="33"/>
    </row>
    <row r="1110" spans="1:4" x14ac:dyDescent="0.25">
      <c r="A1110" s="1"/>
      <c r="C1110" s="1"/>
      <c r="D1110" s="33"/>
    </row>
    <row r="1111" spans="1:4" x14ac:dyDescent="0.25">
      <c r="A1111" s="1"/>
      <c r="C1111" s="1"/>
      <c r="D1111" s="33"/>
    </row>
    <row r="1112" spans="1:4" x14ac:dyDescent="0.25">
      <c r="A1112" s="1"/>
      <c r="C1112" s="1"/>
      <c r="D1112" s="33"/>
    </row>
    <row r="1113" spans="1:4" x14ac:dyDescent="0.25">
      <c r="A1113" s="1"/>
      <c r="C1113" s="1"/>
      <c r="D1113" s="33"/>
    </row>
    <row r="1114" spans="1:4" x14ac:dyDescent="0.25">
      <c r="A1114" s="1"/>
      <c r="C1114" s="1"/>
      <c r="D1114" s="33"/>
    </row>
    <row r="1115" spans="1:4" x14ac:dyDescent="0.25">
      <c r="A1115" s="1"/>
      <c r="C1115" s="1"/>
      <c r="D1115" s="33"/>
    </row>
    <row r="1116" spans="1:4" x14ac:dyDescent="0.25">
      <c r="A1116" s="1"/>
      <c r="C1116" s="1"/>
      <c r="D1116" s="33"/>
    </row>
    <row r="1117" spans="1:4" x14ac:dyDescent="0.25">
      <c r="A1117" s="1"/>
      <c r="C1117" s="1"/>
      <c r="D1117" s="33"/>
    </row>
    <row r="1118" spans="1:4" x14ac:dyDescent="0.25">
      <c r="A1118" s="1"/>
      <c r="C1118" s="1"/>
      <c r="D1118" s="33"/>
    </row>
    <row r="1119" spans="1:4" x14ac:dyDescent="0.25">
      <c r="A1119" s="1"/>
      <c r="C1119" s="1"/>
      <c r="D1119" s="33"/>
    </row>
    <row r="1120" spans="1:4" x14ac:dyDescent="0.25">
      <c r="A1120" s="1"/>
      <c r="C1120" s="1"/>
      <c r="D1120" s="33"/>
    </row>
    <row r="1121" spans="1:4" x14ac:dyDescent="0.25">
      <c r="A1121" s="1"/>
      <c r="C1121" s="1"/>
      <c r="D1121" s="33"/>
    </row>
    <row r="1122" spans="1:4" x14ac:dyDescent="0.25">
      <c r="A1122" s="1"/>
      <c r="C1122" s="1"/>
      <c r="D1122" s="33"/>
    </row>
    <row r="1123" spans="1:4" x14ac:dyDescent="0.25">
      <c r="A1123" s="1"/>
      <c r="C1123" s="1"/>
      <c r="D1123" s="33"/>
    </row>
    <row r="1124" spans="1:4" x14ac:dyDescent="0.25">
      <c r="A1124" s="1"/>
      <c r="C1124" s="1"/>
      <c r="D1124" s="33"/>
    </row>
    <row r="1125" spans="1:4" x14ac:dyDescent="0.25">
      <c r="A1125" s="1"/>
      <c r="C1125" s="1"/>
      <c r="D1125" s="33"/>
    </row>
    <row r="1126" spans="1:4" x14ac:dyDescent="0.25">
      <c r="A1126" s="1"/>
      <c r="C1126" s="1"/>
      <c r="D1126" s="33"/>
    </row>
    <row r="1127" spans="1:4" x14ac:dyDescent="0.25">
      <c r="A1127" s="1"/>
      <c r="C1127" s="1"/>
      <c r="D1127" s="33"/>
    </row>
    <row r="1128" spans="1:4" x14ac:dyDescent="0.25">
      <c r="A1128" s="1"/>
      <c r="C1128" s="1"/>
      <c r="D1128" s="33"/>
    </row>
    <row r="1129" spans="1:4" x14ac:dyDescent="0.25">
      <c r="A1129" s="1"/>
      <c r="C1129" s="1"/>
      <c r="D1129" s="33"/>
    </row>
    <row r="1130" spans="1:4" x14ac:dyDescent="0.25">
      <c r="A1130" s="1"/>
      <c r="C1130" s="1"/>
      <c r="D1130" s="33"/>
    </row>
    <row r="1131" spans="1:4" x14ac:dyDescent="0.25">
      <c r="A1131" s="1"/>
      <c r="C1131" s="1"/>
      <c r="D1131" s="33"/>
    </row>
    <row r="1132" spans="1:4" x14ac:dyDescent="0.25">
      <c r="A1132" s="1"/>
      <c r="C1132" s="1"/>
      <c r="D1132" s="33"/>
    </row>
    <row r="1133" spans="1:4" x14ac:dyDescent="0.25">
      <c r="A1133" s="1"/>
      <c r="C1133" s="1"/>
      <c r="D1133" s="33"/>
    </row>
    <row r="1134" spans="1:4" x14ac:dyDescent="0.25">
      <c r="A1134" s="1"/>
      <c r="C1134" s="1"/>
      <c r="D1134" s="33"/>
    </row>
    <row r="1135" spans="1:4" x14ac:dyDescent="0.25">
      <c r="A1135" s="1"/>
      <c r="C1135" s="1"/>
      <c r="D1135" s="33"/>
    </row>
    <row r="1136" spans="1:4" x14ac:dyDescent="0.25">
      <c r="A1136" s="1"/>
      <c r="C1136" s="1"/>
      <c r="D1136" s="33"/>
    </row>
    <row r="1137" spans="1:4" x14ac:dyDescent="0.25">
      <c r="A1137" s="1"/>
      <c r="C1137" s="1"/>
      <c r="D1137" s="33"/>
    </row>
    <row r="1138" spans="1:4" x14ac:dyDescent="0.25">
      <c r="A1138" s="1"/>
      <c r="C1138" s="1"/>
      <c r="D1138" s="33"/>
    </row>
    <row r="1139" spans="1:4" x14ac:dyDescent="0.25">
      <c r="A1139" s="1"/>
      <c r="C1139" s="1"/>
      <c r="D1139" s="33"/>
    </row>
    <row r="1140" spans="1:4" x14ac:dyDescent="0.25">
      <c r="A1140" s="1"/>
      <c r="C1140" s="1"/>
      <c r="D1140" s="33"/>
    </row>
    <row r="1141" spans="1:4" x14ac:dyDescent="0.25">
      <c r="A1141" s="1"/>
      <c r="C1141" s="1"/>
      <c r="D1141" s="33"/>
    </row>
    <row r="1142" spans="1:4" x14ac:dyDescent="0.25">
      <c r="A1142" s="1"/>
      <c r="C1142" s="1"/>
      <c r="D1142" s="33"/>
    </row>
    <row r="1143" spans="1:4" x14ac:dyDescent="0.25">
      <c r="A1143" s="1"/>
      <c r="C1143" s="1"/>
      <c r="D1143" s="33"/>
    </row>
    <row r="1144" spans="1:4" x14ac:dyDescent="0.25">
      <c r="A1144" s="1"/>
      <c r="C1144" s="1"/>
      <c r="D1144" s="33"/>
    </row>
    <row r="1145" spans="1:4" x14ac:dyDescent="0.25">
      <c r="A1145" s="1"/>
      <c r="C1145" s="1"/>
      <c r="D1145" s="33"/>
    </row>
    <row r="1146" spans="1:4" x14ac:dyDescent="0.25">
      <c r="A1146" s="1"/>
      <c r="C1146" s="1"/>
      <c r="D1146" s="33"/>
    </row>
    <row r="1147" spans="1:4" x14ac:dyDescent="0.25">
      <c r="A1147" s="1"/>
      <c r="C1147" s="1"/>
      <c r="D1147" s="33"/>
    </row>
    <row r="1148" spans="1:4" x14ac:dyDescent="0.25">
      <c r="A1148" s="1"/>
      <c r="C1148" s="1"/>
      <c r="D1148" s="33"/>
    </row>
    <row r="1149" spans="1:4" x14ac:dyDescent="0.25">
      <c r="A1149" s="1"/>
      <c r="C1149" s="1"/>
      <c r="D1149" s="33"/>
    </row>
    <row r="1150" spans="1:4" x14ac:dyDescent="0.25">
      <c r="A1150" s="1"/>
      <c r="C1150" s="1"/>
      <c r="D1150" s="33"/>
    </row>
    <row r="1151" spans="1:4" x14ac:dyDescent="0.25">
      <c r="A1151" s="1"/>
      <c r="C1151" s="1"/>
      <c r="D1151" s="33"/>
    </row>
    <row r="1152" spans="1:4" x14ac:dyDescent="0.25">
      <c r="A1152" s="1"/>
      <c r="C1152" s="1"/>
      <c r="D1152" s="33"/>
    </row>
    <row r="1153" spans="1:4" x14ac:dyDescent="0.25">
      <c r="A1153" s="1"/>
      <c r="C1153" s="1"/>
      <c r="D1153" s="33"/>
    </row>
    <row r="1154" spans="1:4" x14ac:dyDescent="0.25">
      <c r="A1154" s="1"/>
      <c r="C1154" s="1"/>
      <c r="D1154" s="33"/>
    </row>
    <row r="1155" spans="1:4" x14ac:dyDescent="0.25">
      <c r="A1155" s="1"/>
      <c r="C1155" s="1"/>
      <c r="D1155" s="33"/>
    </row>
    <row r="1156" spans="1:4" x14ac:dyDescent="0.25">
      <c r="A1156" s="1"/>
      <c r="C1156" s="1"/>
      <c r="D1156" s="33"/>
    </row>
    <row r="1157" spans="1:4" x14ac:dyDescent="0.25">
      <c r="A1157" s="1"/>
      <c r="C1157" s="1"/>
      <c r="D1157" s="33"/>
    </row>
    <row r="1158" spans="1:4" x14ac:dyDescent="0.25">
      <c r="A1158" s="1"/>
      <c r="C1158" s="1"/>
      <c r="D1158" s="33"/>
    </row>
    <row r="1159" spans="1:4" x14ac:dyDescent="0.25">
      <c r="A1159" s="1"/>
      <c r="C1159" s="1"/>
      <c r="D1159" s="33"/>
    </row>
    <row r="1160" spans="1:4" x14ac:dyDescent="0.25">
      <c r="A1160" s="1"/>
      <c r="C1160" s="1"/>
      <c r="D1160" s="33"/>
    </row>
    <row r="1161" spans="1:4" x14ac:dyDescent="0.25">
      <c r="A1161" s="1"/>
      <c r="C1161" s="1"/>
      <c r="D1161" s="33"/>
    </row>
    <row r="1162" spans="1:4" x14ac:dyDescent="0.25">
      <c r="A1162" s="1"/>
      <c r="C1162" s="1"/>
      <c r="D1162" s="33"/>
    </row>
    <row r="1163" spans="1:4" x14ac:dyDescent="0.25">
      <c r="A1163" s="1"/>
      <c r="C1163" s="1"/>
      <c r="D1163" s="33"/>
    </row>
    <row r="1164" spans="1:4" x14ac:dyDescent="0.25">
      <c r="A1164" s="1"/>
      <c r="C1164" s="1"/>
      <c r="D1164" s="33"/>
    </row>
    <row r="1165" spans="1:4" x14ac:dyDescent="0.25">
      <c r="A1165" s="1"/>
      <c r="C1165" s="1"/>
      <c r="D1165" s="33"/>
    </row>
    <row r="1166" spans="1:4" x14ac:dyDescent="0.25">
      <c r="A1166" s="1"/>
      <c r="C1166" s="1"/>
      <c r="D1166" s="33"/>
    </row>
    <row r="1167" spans="1:4" x14ac:dyDescent="0.25">
      <c r="A1167" s="1"/>
      <c r="C1167" s="1"/>
      <c r="D1167" s="33"/>
    </row>
    <row r="1168" spans="1:4" x14ac:dyDescent="0.25">
      <c r="A1168" s="1"/>
      <c r="C1168" s="1"/>
      <c r="D1168" s="33"/>
    </row>
    <row r="1169" spans="1:4" x14ac:dyDescent="0.25">
      <c r="A1169" s="1"/>
      <c r="C1169" s="1"/>
      <c r="D1169" s="33"/>
    </row>
    <row r="1170" spans="1:4" x14ac:dyDescent="0.25">
      <c r="A1170" s="1"/>
      <c r="C1170" s="1"/>
      <c r="D1170" s="33"/>
    </row>
    <row r="1171" spans="1:4" x14ac:dyDescent="0.25">
      <c r="A1171" s="1"/>
      <c r="C1171" s="1"/>
      <c r="D1171" s="33"/>
    </row>
    <row r="1172" spans="1:4" x14ac:dyDescent="0.25">
      <c r="A1172" s="1"/>
      <c r="C1172" s="1"/>
      <c r="D1172" s="33"/>
    </row>
    <row r="1173" spans="1:4" x14ac:dyDescent="0.25">
      <c r="A1173" s="1"/>
      <c r="C1173" s="1"/>
      <c r="D1173" s="33"/>
    </row>
    <row r="1174" spans="1:4" x14ac:dyDescent="0.25">
      <c r="A1174" s="1"/>
      <c r="C1174" s="1"/>
      <c r="D1174" s="33"/>
    </row>
    <row r="1175" spans="1:4" x14ac:dyDescent="0.25">
      <c r="A1175" s="1"/>
      <c r="C1175" s="1"/>
      <c r="D1175" s="33"/>
    </row>
    <row r="1176" spans="1:4" x14ac:dyDescent="0.25">
      <c r="A1176" s="1"/>
      <c r="C1176" s="1"/>
      <c r="D1176" s="33"/>
    </row>
    <row r="1177" spans="1:4" x14ac:dyDescent="0.25">
      <c r="A1177" s="1"/>
      <c r="C1177" s="1"/>
      <c r="D1177" s="33"/>
    </row>
    <row r="1178" spans="1:4" x14ac:dyDescent="0.25">
      <c r="A1178" s="1"/>
      <c r="C1178" s="1"/>
      <c r="D1178" s="33"/>
    </row>
    <row r="1179" spans="1:4" x14ac:dyDescent="0.25">
      <c r="A1179" s="1"/>
      <c r="C1179" s="1"/>
      <c r="D1179" s="33"/>
    </row>
    <row r="1180" spans="1:4" x14ac:dyDescent="0.25">
      <c r="A1180" s="1"/>
      <c r="C1180" s="1"/>
      <c r="D1180" s="33"/>
    </row>
    <row r="1181" spans="1:4" x14ac:dyDescent="0.25">
      <c r="A1181" s="1"/>
      <c r="C1181" s="1"/>
      <c r="D1181" s="33"/>
    </row>
    <row r="1182" spans="1:4" x14ac:dyDescent="0.25">
      <c r="A1182" s="1"/>
      <c r="C1182" s="1"/>
      <c r="D1182" s="33"/>
    </row>
    <row r="1183" spans="1:4" x14ac:dyDescent="0.25">
      <c r="A1183" s="1"/>
      <c r="C1183" s="1"/>
      <c r="D1183" s="33"/>
    </row>
    <row r="1184" spans="1:4" x14ac:dyDescent="0.25">
      <c r="A1184" s="1"/>
      <c r="C1184" s="1"/>
      <c r="D1184" s="33"/>
    </row>
    <row r="1185" spans="1:4" x14ac:dyDescent="0.25">
      <c r="A1185" s="1"/>
      <c r="C1185" s="1"/>
      <c r="D1185" s="33"/>
    </row>
    <row r="1186" spans="1:4" x14ac:dyDescent="0.25">
      <c r="A1186" s="1"/>
      <c r="C1186" s="1"/>
      <c r="D1186" s="33"/>
    </row>
    <row r="1187" spans="1:4" x14ac:dyDescent="0.25">
      <c r="A1187" s="1"/>
      <c r="C1187" s="1"/>
      <c r="D1187" s="33"/>
    </row>
    <row r="1188" spans="1:4" x14ac:dyDescent="0.25">
      <c r="A1188" s="1"/>
      <c r="C1188" s="1"/>
      <c r="D1188" s="33"/>
    </row>
    <row r="1189" spans="1:4" x14ac:dyDescent="0.25">
      <c r="A1189" s="1"/>
      <c r="C1189" s="1"/>
      <c r="D1189" s="33"/>
    </row>
    <row r="1190" spans="1:4" x14ac:dyDescent="0.25">
      <c r="A1190" s="1"/>
      <c r="C1190" s="1"/>
      <c r="D1190" s="33"/>
    </row>
    <row r="1191" spans="1:4" x14ac:dyDescent="0.25">
      <c r="A1191" s="1"/>
      <c r="C1191" s="1"/>
      <c r="D1191" s="33"/>
    </row>
    <row r="1192" spans="1:4" x14ac:dyDescent="0.25">
      <c r="A1192" s="1"/>
      <c r="C1192" s="1"/>
      <c r="D1192" s="33"/>
    </row>
    <row r="1193" spans="1:4" x14ac:dyDescent="0.25">
      <c r="A1193" s="1"/>
      <c r="C1193" s="1"/>
      <c r="D1193" s="33"/>
    </row>
    <row r="1194" spans="1:4" x14ac:dyDescent="0.25">
      <c r="A1194" s="1"/>
      <c r="C1194" s="1"/>
      <c r="D1194" s="33"/>
    </row>
    <row r="1195" spans="1:4" x14ac:dyDescent="0.25">
      <c r="A1195" s="1"/>
      <c r="C1195" s="1"/>
      <c r="D1195" s="33"/>
    </row>
    <row r="1196" spans="1:4" x14ac:dyDescent="0.25">
      <c r="A1196" s="1"/>
      <c r="C1196" s="1"/>
      <c r="D1196" s="33"/>
    </row>
    <row r="1197" spans="1:4" x14ac:dyDescent="0.25">
      <c r="A1197" s="1"/>
      <c r="C1197" s="1"/>
      <c r="D1197" s="33"/>
    </row>
    <row r="1198" spans="1:4" x14ac:dyDescent="0.25">
      <c r="A1198" s="1"/>
      <c r="C1198" s="1"/>
      <c r="D1198" s="33"/>
    </row>
    <row r="1199" spans="1:4" x14ac:dyDescent="0.25">
      <c r="A1199" s="1"/>
      <c r="C1199" s="1"/>
      <c r="D1199" s="33"/>
    </row>
    <row r="1200" spans="1:4" x14ac:dyDescent="0.25">
      <c r="A1200" s="1"/>
      <c r="C1200" s="1"/>
      <c r="D1200" s="33"/>
    </row>
    <row r="1201" spans="1:4" x14ac:dyDescent="0.25">
      <c r="A1201" s="1"/>
      <c r="C1201" s="1"/>
      <c r="D1201" s="33"/>
    </row>
    <row r="1202" spans="1:4" x14ac:dyDescent="0.25">
      <c r="A1202" s="1"/>
      <c r="C1202" s="1"/>
      <c r="D1202" s="33"/>
    </row>
    <row r="1203" spans="1:4" x14ac:dyDescent="0.25">
      <c r="A1203" s="1"/>
      <c r="C1203" s="1"/>
      <c r="D1203" s="33"/>
    </row>
    <row r="1204" spans="1:4" x14ac:dyDescent="0.25">
      <c r="A1204" s="1"/>
      <c r="C1204" s="1"/>
      <c r="D1204" s="33"/>
    </row>
    <row r="1205" spans="1:4" x14ac:dyDescent="0.25">
      <c r="A1205" s="1"/>
      <c r="C1205" s="1"/>
      <c r="D1205" s="33"/>
    </row>
    <row r="1206" spans="1:4" x14ac:dyDescent="0.25">
      <c r="A1206" s="1"/>
      <c r="C1206" s="1"/>
      <c r="D1206" s="33"/>
    </row>
    <row r="1207" spans="1:4" x14ac:dyDescent="0.25">
      <c r="A1207" s="1"/>
      <c r="C1207" s="1"/>
      <c r="D1207" s="33"/>
    </row>
    <row r="1208" spans="1:4" x14ac:dyDescent="0.25">
      <c r="A1208" s="1"/>
      <c r="C1208" s="1"/>
      <c r="D1208" s="33"/>
    </row>
    <row r="1209" spans="1:4" x14ac:dyDescent="0.25">
      <c r="A1209" s="1"/>
      <c r="C1209" s="1"/>
      <c r="D1209" s="33"/>
    </row>
    <row r="1210" spans="1:4" x14ac:dyDescent="0.25">
      <c r="A1210" s="1"/>
      <c r="C1210" s="1"/>
      <c r="D1210" s="33"/>
    </row>
    <row r="1211" spans="1:4" x14ac:dyDescent="0.25">
      <c r="A1211" s="1"/>
      <c r="C1211" s="1"/>
      <c r="D1211" s="33"/>
    </row>
    <row r="1212" spans="1:4" x14ac:dyDescent="0.25">
      <c r="A1212" s="1"/>
      <c r="C1212" s="1"/>
      <c r="D1212" s="33"/>
    </row>
    <row r="1213" spans="1:4" x14ac:dyDescent="0.25">
      <c r="A1213" s="1"/>
      <c r="C1213" s="1"/>
      <c r="D1213" s="33"/>
    </row>
    <row r="1214" spans="1:4" x14ac:dyDescent="0.25">
      <c r="A1214" s="1"/>
      <c r="C1214" s="1"/>
      <c r="D1214" s="33"/>
    </row>
    <row r="1215" spans="1:4" x14ac:dyDescent="0.25">
      <c r="A1215" s="1"/>
      <c r="C1215" s="1"/>
      <c r="D1215" s="33"/>
    </row>
    <row r="1216" spans="1:4" x14ac:dyDescent="0.25">
      <c r="A1216" s="1"/>
      <c r="C1216" s="1"/>
      <c r="D1216" s="33"/>
    </row>
    <row r="1217" spans="1:4" x14ac:dyDescent="0.25">
      <c r="A1217" s="1"/>
      <c r="C1217" s="1"/>
      <c r="D1217" s="33"/>
    </row>
    <row r="1218" spans="1:4" x14ac:dyDescent="0.25">
      <c r="A1218" s="1"/>
      <c r="C1218" s="1"/>
      <c r="D1218" s="33"/>
    </row>
    <row r="1219" spans="1:4" x14ac:dyDescent="0.25">
      <c r="A1219" s="1"/>
      <c r="C1219" s="1"/>
      <c r="D1219" s="33"/>
    </row>
    <row r="1220" spans="1:4" x14ac:dyDescent="0.25">
      <c r="A1220" s="1"/>
      <c r="C1220" s="1"/>
      <c r="D1220" s="33"/>
    </row>
    <row r="1221" spans="1:4" x14ac:dyDescent="0.25">
      <c r="A1221" s="1"/>
      <c r="C1221" s="1"/>
      <c r="D1221" s="33"/>
    </row>
    <row r="1222" spans="1:4" x14ac:dyDescent="0.25">
      <c r="A1222" s="1"/>
      <c r="C1222" s="1"/>
      <c r="D1222" s="33"/>
    </row>
    <row r="1223" spans="1:4" x14ac:dyDescent="0.25">
      <c r="A1223" s="1"/>
      <c r="C1223" s="1"/>
      <c r="D1223" s="33"/>
    </row>
    <row r="1224" spans="1:4" x14ac:dyDescent="0.25">
      <c r="A1224" s="1"/>
      <c r="C1224" s="1"/>
      <c r="D1224" s="33"/>
    </row>
    <row r="1225" spans="1:4" x14ac:dyDescent="0.25">
      <c r="A1225" s="1"/>
      <c r="C1225" s="1"/>
      <c r="D1225" s="33"/>
    </row>
    <row r="1226" spans="1:4" x14ac:dyDescent="0.25">
      <c r="A1226" s="1"/>
      <c r="C1226" s="1"/>
      <c r="D1226" s="33"/>
    </row>
    <row r="1227" spans="1:4" x14ac:dyDescent="0.25">
      <c r="A1227" s="1"/>
      <c r="C1227" s="1"/>
      <c r="D1227" s="33"/>
    </row>
    <row r="1228" spans="1:4" x14ac:dyDescent="0.25">
      <c r="A1228" s="1"/>
      <c r="C1228" s="1"/>
      <c r="D1228" s="33"/>
    </row>
    <row r="1229" spans="1:4" x14ac:dyDescent="0.25">
      <c r="A1229" s="1"/>
      <c r="C1229" s="1"/>
      <c r="D1229" s="33"/>
    </row>
    <row r="1230" spans="1:4" x14ac:dyDescent="0.25">
      <c r="A1230" s="1"/>
      <c r="C1230" s="1"/>
      <c r="D1230" s="33"/>
    </row>
    <row r="1231" spans="1:4" x14ac:dyDescent="0.25">
      <c r="A1231" s="1"/>
      <c r="C1231" s="1"/>
      <c r="D1231" s="33"/>
    </row>
    <row r="1232" spans="1:4" x14ac:dyDescent="0.25">
      <c r="A1232" s="1"/>
      <c r="C1232" s="1"/>
      <c r="D1232" s="33"/>
    </row>
    <row r="1233" spans="1:4" x14ac:dyDescent="0.25">
      <c r="A1233" s="1"/>
      <c r="C1233" s="1"/>
      <c r="D1233" s="33"/>
    </row>
    <row r="1234" spans="1:4" x14ac:dyDescent="0.25">
      <c r="A1234" s="1"/>
      <c r="C1234" s="1"/>
      <c r="D1234" s="33"/>
    </row>
    <row r="1235" spans="1:4" x14ac:dyDescent="0.25">
      <c r="A1235" s="1"/>
      <c r="C1235" s="1"/>
      <c r="D1235" s="33"/>
    </row>
    <row r="1236" spans="1:4" x14ac:dyDescent="0.25">
      <c r="A1236" s="1"/>
      <c r="C1236" s="1"/>
      <c r="D1236" s="33"/>
    </row>
    <row r="1237" spans="1:4" x14ac:dyDescent="0.25">
      <c r="A1237" s="1"/>
      <c r="C1237" s="1"/>
      <c r="D1237" s="33"/>
    </row>
    <row r="1238" spans="1:4" x14ac:dyDescent="0.25">
      <c r="A1238" s="1"/>
      <c r="C1238" s="1"/>
      <c r="D1238" s="33"/>
    </row>
    <row r="1239" spans="1:4" x14ac:dyDescent="0.25">
      <c r="A1239" s="1"/>
      <c r="C1239" s="1"/>
      <c r="D1239" s="33"/>
    </row>
    <row r="1240" spans="1:4" x14ac:dyDescent="0.25">
      <c r="A1240" s="1"/>
      <c r="C1240" s="1"/>
      <c r="D1240" s="33"/>
    </row>
    <row r="1241" spans="1:4" x14ac:dyDescent="0.25">
      <c r="A1241" s="1"/>
      <c r="C1241" s="1"/>
      <c r="D1241" s="33"/>
    </row>
    <row r="1242" spans="1:4" x14ac:dyDescent="0.25">
      <c r="A1242" s="1"/>
      <c r="C1242" s="1"/>
      <c r="D1242" s="33"/>
    </row>
    <row r="1243" spans="1:4" x14ac:dyDescent="0.25">
      <c r="A1243" s="1"/>
      <c r="C1243" s="1"/>
      <c r="D1243" s="33"/>
    </row>
    <row r="1244" spans="1:4" x14ac:dyDescent="0.25">
      <c r="A1244" s="1"/>
      <c r="C1244" s="1"/>
      <c r="D1244" s="33"/>
    </row>
    <row r="1245" spans="1:4" x14ac:dyDescent="0.25">
      <c r="A1245" s="1"/>
      <c r="C1245" s="1"/>
      <c r="D1245" s="33"/>
    </row>
    <row r="1246" spans="1:4" x14ac:dyDescent="0.25">
      <c r="A1246" s="1"/>
      <c r="C1246" s="1"/>
      <c r="D1246" s="33"/>
    </row>
    <row r="1247" spans="1:4" x14ac:dyDescent="0.25">
      <c r="A1247" s="1"/>
      <c r="C1247" s="1"/>
      <c r="D1247" s="33"/>
    </row>
    <row r="1248" spans="1:4" x14ac:dyDescent="0.25">
      <c r="A1248" s="1"/>
      <c r="C1248" s="1"/>
      <c r="D1248" s="33"/>
    </row>
    <row r="1249" spans="1:4" x14ac:dyDescent="0.25">
      <c r="A1249" s="1"/>
      <c r="C1249" s="1"/>
      <c r="D1249" s="33"/>
    </row>
    <row r="1250" spans="1:4" x14ac:dyDescent="0.25">
      <c r="A1250" s="1"/>
      <c r="C1250" s="1"/>
      <c r="D1250" s="33"/>
    </row>
    <row r="1251" spans="1:4" x14ac:dyDescent="0.25">
      <c r="A1251" s="1"/>
      <c r="C1251" s="1"/>
      <c r="D1251" s="33"/>
    </row>
    <row r="1252" spans="1:4" x14ac:dyDescent="0.25">
      <c r="A1252" s="1"/>
      <c r="C1252" s="1"/>
      <c r="D1252" s="33"/>
    </row>
    <row r="1253" spans="1:4" x14ac:dyDescent="0.25">
      <c r="A1253" s="1"/>
      <c r="C1253" s="1"/>
      <c r="D1253" s="33"/>
    </row>
    <row r="1254" spans="1:4" x14ac:dyDescent="0.25">
      <c r="A1254" s="1"/>
      <c r="C1254" s="1"/>
      <c r="D1254" s="33"/>
    </row>
    <row r="1255" spans="1:4" x14ac:dyDescent="0.25">
      <c r="A1255" s="1"/>
      <c r="C1255" s="1"/>
      <c r="D1255" s="33"/>
    </row>
    <row r="1256" spans="1:4" x14ac:dyDescent="0.25">
      <c r="A1256" s="1"/>
      <c r="C1256" s="1"/>
      <c r="D1256" s="33"/>
    </row>
    <row r="1257" spans="1:4" x14ac:dyDescent="0.25">
      <c r="A1257" s="1"/>
      <c r="C1257" s="1"/>
      <c r="D1257" s="33"/>
    </row>
    <row r="1258" spans="1:4" x14ac:dyDescent="0.25">
      <c r="A1258" s="1"/>
      <c r="C1258" s="1"/>
      <c r="D1258" s="33"/>
    </row>
    <row r="1259" spans="1:4" x14ac:dyDescent="0.25">
      <c r="A1259" s="1"/>
      <c r="C1259" s="1"/>
      <c r="D1259" s="33"/>
    </row>
    <row r="1260" spans="1:4" x14ac:dyDescent="0.25">
      <c r="A1260" s="1"/>
      <c r="C1260" s="1"/>
      <c r="D1260" s="33"/>
    </row>
    <row r="1261" spans="1:4" x14ac:dyDescent="0.25">
      <c r="A1261" s="1"/>
      <c r="C1261" s="1"/>
      <c r="D1261" s="33"/>
    </row>
    <row r="1262" spans="1:4" x14ac:dyDescent="0.25">
      <c r="A1262" s="1"/>
      <c r="C1262" s="1"/>
      <c r="D1262" s="33"/>
    </row>
    <row r="1263" spans="1:4" x14ac:dyDescent="0.25">
      <c r="A1263" s="1"/>
      <c r="C1263" s="1"/>
      <c r="D1263" s="33"/>
    </row>
    <row r="1264" spans="1:4" x14ac:dyDescent="0.25">
      <c r="A1264" s="1"/>
      <c r="C1264" s="1"/>
      <c r="D1264" s="33"/>
    </row>
    <row r="1265" spans="1:4" x14ac:dyDescent="0.25">
      <c r="A1265" s="1"/>
      <c r="C1265" s="1"/>
      <c r="D1265" s="33"/>
    </row>
    <row r="1266" spans="1:4" x14ac:dyDescent="0.25">
      <c r="A1266" s="1"/>
      <c r="C1266" s="1"/>
      <c r="D1266" s="33"/>
    </row>
    <row r="1267" spans="1:4" x14ac:dyDescent="0.25">
      <c r="A1267" s="1"/>
      <c r="C1267" s="1"/>
      <c r="D1267" s="33"/>
    </row>
    <row r="1268" spans="1:4" x14ac:dyDescent="0.25">
      <c r="A1268" s="1"/>
      <c r="C1268" s="1"/>
      <c r="D1268" s="33"/>
    </row>
    <row r="1269" spans="1:4" x14ac:dyDescent="0.25">
      <c r="A1269" s="1"/>
      <c r="C1269" s="1"/>
      <c r="D1269" s="33"/>
    </row>
    <row r="1270" spans="1:4" x14ac:dyDescent="0.25">
      <c r="A1270" s="1"/>
      <c r="C1270" s="1"/>
      <c r="D1270" s="33"/>
    </row>
    <row r="1271" spans="1:4" x14ac:dyDescent="0.25">
      <c r="A1271" s="1"/>
      <c r="C1271" s="1"/>
      <c r="D1271" s="33"/>
    </row>
    <row r="1272" spans="1:4" x14ac:dyDescent="0.25">
      <c r="A1272" s="1"/>
      <c r="C1272" s="1"/>
      <c r="D1272" s="33"/>
    </row>
    <row r="1273" spans="1:4" x14ac:dyDescent="0.25">
      <c r="A1273" s="1"/>
      <c r="C1273" s="1"/>
      <c r="D1273" s="33"/>
    </row>
    <row r="1274" spans="1:4" x14ac:dyDescent="0.25">
      <c r="A1274" s="1"/>
      <c r="C1274" s="1"/>
      <c r="D1274" s="33"/>
    </row>
    <row r="1275" spans="1:4" x14ac:dyDescent="0.25">
      <c r="A1275" s="1"/>
      <c r="C1275" s="1"/>
      <c r="D1275" s="33"/>
    </row>
    <row r="1276" spans="1:4" x14ac:dyDescent="0.25">
      <c r="A1276" s="1"/>
      <c r="C1276" s="1"/>
      <c r="D1276" s="33"/>
    </row>
    <row r="1277" spans="1:4" x14ac:dyDescent="0.25">
      <c r="A1277" s="1"/>
      <c r="C1277" s="1"/>
      <c r="D1277" s="33"/>
    </row>
    <row r="1278" spans="1:4" x14ac:dyDescent="0.25">
      <c r="A1278" s="1"/>
      <c r="C1278" s="1"/>
      <c r="D1278" s="33"/>
    </row>
    <row r="1279" spans="1:4" x14ac:dyDescent="0.25">
      <c r="A1279" s="1"/>
      <c r="C1279" s="1"/>
      <c r="D1279" s="33"/>
    </row>
    <row r="1280" spans="1:4" x14ac:dyDescent="0.25">
      <c r="A1280" s="1"/>
      <c r="C1280" s="1"/>
      <c r="D1280" s="33"/>
    </row>
    <row r="1281" spans="1:4" x14ac:dyDescent="0.25">
      <c r="A1281" s="1"/>
      <c r="C1281" s="1"/>
      <c r="D1281" s="33"/>
    </row>
    <row r="1282" spans="1:4" x14ac:dyDescent="0.25">
      <c r="A1282" s="1"/>
      <c r="C1282" s="1"/>
      <c r="D1282" s="33"/>
    </row>
    <row r="1283" spans="1:4" x14ac:dyDescent="0.25">
      <c r="A1283" s="1"/>
      <c r="C1283" s="1"/>
      <c r="D1283" s="33"/>
    </row>
    <row r="1284" spans="1:4" x14ac:dyDescent="0.25">
      <c r="A1284" s="1"/>
      <c r="C1284" s="1"/>
      <c r="D1284" s="33"/>
    </row>
    <row r="1285" spans="1:4" x14ac:dyDescent="0.25">
      <c r="A1285" s="1"/>
      <c r="C1285" s="1"/>
      <c r="D1285" s="33"/>
    </row>
    <row r="1286" spans="1:4" x14ac:dyDescent="0.25">
      <c r="A1286" s="1"/>
      <c r="C1286" s="1"/>
      <c r="D1286" s="33"/>
    </row>
    <row r="1287" spans="1:4" x14ac:dyDescent="0.25">
      <c r="A1287" s="1"/>
      <c r="C1287" s="1"/>
      <c r="D1287" s="33"/>
    </row>
    <row r="1288" spans="1:4" x14ac:dyDescent="0.25">
      <c r="A1288" s="1"/>
      <c r="C1288" s="1"/>
      <c r="D1288" s="33"/>
    </row>
    <row r="1289" spans="1:4" x14ac:dyDescent="0.25">
      <c r="A1289" s="1"/>
      <c r="C1289" s="1"/>
      <c r="D1289" s="33"/>
    </row>
    <row r="1290" spans="1:4" x14ac:dyDescent="0.25">
      <c r="A1290" s="1"/>
      <c r="C1290" s="1"/>
      <c r="D1290" s="33"/>
    </row>
    <row r="1291" spans="1:4" x14ac:dyDescent="0.25">
      <c r="A1291" s="1"/>
      <c r="C1291" s="1"/>
      <c r="D1291" s="33"/>
    </row>
    <row r="1292" spans="1:4" x14ac:dyDescent="0.25">
      <c r="A1292" s="1"/>
      <c r="C1292" s="1"/>
      <c r="D1292" s="33"/>
    </row>
    <row r="1293" spans="1:4" x14ac:dyDescent="0.25">
      <c r="A1293" s="1"/>
      <c r="C1293" s="1"/>
      <c r="D1293" s="33"/>
    </row>
    <row r="1294" spans="1:4" x14ac:dyDescent="0.25">
      <c r="A1294" s="1"/>
      <c r="C1294" s="1"/>
      <c r="D1294" s="33"/>
    </row>
    <row r="1295" spans="1:4" x14ac:dyDescent="0.25">
      <c r="A1295" s="1"/>
      <c r="C1295" s="1"/>
      <c r="D1295" s="33"/>
    </row>
    <row r="1296" spans="1:4" x14ac:dyDescent="0.25">
      <c r="A1296" s="1"/>
      <c r="C1296" s="1"/>
      <c r="D1296" s="33"/>
    </row>
    <row r="1297" spans="1:4" x14ac:dyDescent="0.25">
      <c r="A1297" s="1"/>
      <c r="C1297" s="1"/>
      <c r="D1297" s="33"/>
    </row>
    <row r="1298" spans="1:4" x14ac:dyDescent="0.25">
      <c r="A1298" s="1"/>
      <c r="C1298" s="1"/>
      <c r="D1298" s="33"/>
    </row>
    <row r="1299" spans="1:4" x14ac:dyDescent="0.25">
      <c r="A1299" s="1"/>
      <c r="C1299" s="1"/>
      <c r="D1299" s="33"/>
    </row>
    <row r="1300" spans="1:4" x14ac:dyDescent="0.25">
      <c r="A1300" s="1"/>
      <c r="C1300" s="1"/>
      <c r="D1300" s="33"/>
    </row>
    <row r="1301" spans="1:4" x14ac:dyDescent="0.25">
      <c r="A1301" s="1"/>
      <c r="C1301" s="1"/>
      <c r="D1301" s="33"/>
    </row>
    <row r="1302" spans="1:4" x14ac:dyDescent="0.25">
      <c r="A1302" s="1"/>
      <c r="C1302" s="1"/>
      <c r="D1302" s="33"/>
    </row>
    <row r="1303" spans="1:4" x14ac:dyDescent="0.25">
      <c r="A1303" s="1"/>
      <c r="C1303" s="1"/>
      <c r="D1303" s="33"/>
    </row>
    <row r="1304" spans="1:4" x14ac:dyDescent="0.25">
      <c r="A1304" s="1"/>
      <c r="C1304" s="1"/>
      <c r="D1304" s="33"/>
    </row>
    <row r="1305" spans="1:4" x14ac:dyDescent="0.25">
      <c r="A1305" s="1"/>
      <c r="C1305" s="1"/>
      <c r="D1305" s="33"/>
    </row>
    <row r="1306" spans="1:4" x14ac:dyDescent="0.25">
      <c r="A1306" s="1"/>
      <c r="C1306" s="1"/>
      <c r="D1306" s="33"/>
    </row>
    <row r="1307" spans="1:4" x14ac:dyDescent="0.25">
      <c r="A1307" s="1"/>
      <c r="C1307" s="1"/>
      <c r="D1307" s="33"/>
    </row>
    <row r="1308" spans="1:4" x14ac:dyDescent="0.25">
      <c r="A1308" s="1"/>
      <c r="C1308" s="1"/>
      <c r="D1308" s="33"/>
    </row>
    <row r="1309" spans="1:4" x14ac:dyDescent="0.25">
      <c r="A1309" s="1"/>
      <c r="C1309" s="1"/>
      <c r="D1309" s="33"/>
    </row>
    <row r="1310" spans="1:4" x14ac:dyDescent="0.25">
      <c r="A1310" s="1"/>
      <c r="C1310" s="1"/>
      <c r="D1310" s="33"/>
    </row>
    <row r="1311" spans="1:4" x14ac:dyDescent="0.25">
      <c r="A1311" s="1"/>
      <c r="C1311" s="1"/>
      <c r="D1311" s="33"/>
    </row>
    <row r="1312" spans="1:4" x14ac:dyDescent="0.25">
      <c r="A1312" s="1"/>
      <c r="C1312" s="1"/>
      <c r="D1312" s="33"/>
    </row>
    <row r="1313" spans="1:4" x14ac:dyDescent="0.25">
      <c r="A1313" s="1"/>
      <c r="C1313" s="1"/>
      <c r="D1313" s="33"/>
    </row>
    <row r="1314" spans="1:4" x14ac:dyDescent="0.25">
      <c r="A1314" s="1"/>
      <c r="C1314" s="1"/>
      <c r="D1314" s="33"/>
    </row>
    <row r="1315" spans="1:4" x14ac:dyDescent="0.25">
      <c r="A1315" s="1"/>
      <c r="C1315" s="1"/>
      <c r="D1315" s="33"/>
    </row>
    <row r="1316" spans="1:4" x14ac:dyDescent="0.25">
      <c r="A1316" s="1"/>
      <c r="C1316" s="1"/>
      <c r="D1316" s="33"/>
    </row>
    <row r="1317" spans="1:4" x14ac:dyDescent="0.25">
      <c r="A1317" s="1"/>
      <c r="C1317" s="1"/>
      <c r="D1317" s="33"/>
    </row>
    <row r="1318" spans="1:4" x14ac:dyDescent="0.25">
      <c r="A1318" s="1"/>
      <c r="C1318" s="1"/>
      <c r="D1318" s="33"/>
    </row>
    <row r="1319" spans="1:4" x14ac:dyDescent="0.25">
      <c r="A1319" s="1"/>
      <c r="C1319" s="1"/>
      <c r="D1319" s="33"/>
    </row>
    <row r="1320" spans="1:4" x14ac:dyDescent="0.25">
      <c r="A1320" s="1"/>
      <c r="C1320" s="1"/>
      <c r="D1320" s="33"/>
    </row>
    <row r="1321" spans="1:4" x14ac:dyDescent="0.25">
      <c r="A1321" s="1"/>
      <c r="C1321" s="1"/>
      <c r="D1321" s="33"/>
    </row>
    <row r="1322" spans="1:4" x14ac:dyDescent="0.25">
      <c r="A1322" s="1"/>
      <c r="C1322" s="1"/>
      <c r="D1322" s="33"/>
    </row>
    <row r="1323" spans="1:4" x14ac:dyDescent="0.25">
      <c r="A1323" s="1"/>
      <c r="C1323" s="1"/>
      <c r="D1323" s="33"/>
    </row>
    <row r="1324" spans="1:4" x14ac:dyDescent="0.25">
      <c r="A1324" s="1"/>
      <c r="C1324" s="1"/>
      <c r="D1324" s="33"/>
    </row>
    <row r="1325" spans="1:4" x14ac:dyDescent="0.25">
      <c r="A1325" s="1"/>
      <c r="C1325" s="1"/>
      <c r="D1325" s="33"/>
    </row>
    <row r="1326" spans="1:4" x14ac:dyDescent="0.25">
      <c r="A1326" s="1"/>
      <c r="C1326" s="1"/>
      <c r="D1326" s="33"/>
    </row>
    <row r="1327" spans="1:4" x14ac:dyDescent="0.25">
      <c r="A1327" s="1"/>
      <c r="C1327" s="1"/>
      <c r="D1327" s="33"/>
    </row>
    <row r="1328" spans="1:4" x14ac:dyDescent="0.25">
      <c r="A1328" s="1"/>
      <c r="C1328" s="1"/>
      <c r="D1328" s="33"/>
    </row>
    <row r="1329" spans="1:4" x14ac:dyDescent="0.25">
      <c r="A1329" s="1"/>
      <c r="C1329" s="1"/>
      <c r="D1329" s="33"/>
    </row>
    <row r="1330" spans="1:4" x14ac:dyDescent="0.25">
      <c r="A1330" s="1"/>
      <c r="C1330" s="1"/>
      <c r="D1330" s="33"/>
    </row>
    <row r="1331" spans="1:4" x14ac:dyDescent="0.25">
      <c r="A1331" s="1"/>
      <c r="C1331" s="1"/>
      <c r="D1331" s="33"/>
    </row>
    <row r="1332" spans="1:4" x14ac:dyDescent="0.25">
      <c r="A1332" s="1"/>
      <c r="C1332" s="1"/>
      <c r="D1332" s="33"/>
    </row>
    <row r="1333" spans="1:4" x14ac:dyDescent="0.25">
      <c r="A1333" s="1"/>
      <c r="C1333" s="1"/>
      <c r="D1333" s="33"/>
    </row>
    <row r="1334" spans="1:4" x14ac:dyDescent="0.25">
      <c r="A1334" s="1"/>
      <c r="C1334" s="1"/>
      <c r="D1334" s="33"/>
    </row>
    <row r="1335" spans="1:4" x14ac:dyDescent="0.25">
      <c r="A1335" s="1"/>
      <c r="C1335" s="1"/>
      <c r="D1335" s="33"/>
    </row>
    <row r="1336" spans="1:4" x14ac:dyDescent="0.25">
      <c r="A1336" s="1"/>
      <c r="C1336" s="1"/>
      <c r="D1336" s="33"/>
    </row>
    <row r="1337" spans="1:4" x14ac:dyDescent="0.25">
      <c r="A1337" s="1"/>
      <c r="C1337" s="1"/>
      <c r="D1337" s="33"/>
    </row>
    <row r="1338" spans="1:4" x14ac:dyDescent="0.25">
      <c r="A1338" s="1"/>
      <c r="C1338" s="1"/>
      <c r="D1338" s="33"/>
    </row>
    <row r="1339" spans="1:4" x14ac:dyDescent="0.25">
      <c r="A1339" s="1"/>
      <c r="C1339" s="1"/>
      <c r="D1339" s="33"/>
    </row>
    <row r="1340" spans="1:4" x14ac:dyDescent="0.25">
      <c r="A1340" s="1"/>
      <c r="C1340" s="1"/>
      <c r="D1340" s="33"/>
    </row>
    <row r="1341" spans="1:4" x14ac:dyDescent="0.25">
      <c r="A1341" s="1"/>
      <c r="C1341" s="1"/>
      <c r="D1341" s="33"/>
    </row>
    <row r="1342" spans="1:4" x14ac:dyDescent="0.25">
      <c r="A1342" s="1"/>
      <c r="C1342" s="1"/>
      <c r="D1342" s="33"/>
    </row>
    <row r="1343" spans="1:4" x14ac:dyDescent="0.25">
      <c r="A1343" s="1"/>
      <c r="C1343" s="1"/>
      <c r="D1343" s="33"/>
    </row>
    <row r="1344" spans="1:4" x14ac:dyDescent="0.25">
      <c r="A1344" s="1"/>
      <c r="C1344" s="1"/>
      <c r="D1344" s="33"/>
    </row>
    <row r="1345" spans="1:4" x14ac:dyDescent="0.25">
      <c r="A1345" s="1"/>
      <c r="C1345" s="1"/>
      <c r="D1345" s="33"/>
    </row>
    <row r="1346" spans="1:4" x14ac:dyDescent="0.25">
      <c r="A1346" s="1"/>
      <c r="C1346" s="1"/>
      <c r="D1346" s="33"/>
    </row>
    <row r="1347" spans="1:4" x14ac:dyDescent="0.25">
      <c r="A1347" s="1"/>
      <c r="C1347" s="1"/>
      <c r="D1347" s="33"/>
    </row>
    <row r="1348" spans="1:4" x14ac:dyDescent="0.25">
      <c r="A1348" s="1"/>
      <c r="C1348" s="1"/>
      <c r="D1348" s="33"/>
    </row>
    <row r="1349" spans="1:4" x14ac:dyDescent="0.25">
      <c r="A1349" s="1"/>
      <c r="C1349" s="1"/>
      <c r="D1349" s="33"/>
    </row>
    <row r="1350" spans="1:4" x14ac:dyDescent="0.25">
      <c r="A1350" s="1"/>
      <c r="C1350" s="1"/>
      <c r="D1350" s="33"/>
    </row>
    <row r="1351" spans="1:4" x14ac:dyDescent="0.25">
      <c r="A1351" s="1"/>
      <c r="C1351" s="1"/>
      <c r="D1351" s="33"/>
    </row>
    <row r="1352" spans="1:4" x14ac:dyDescent="0.25">
      <c r="A1352" s="1"/>
      <c r="C1352" s="1"/>
      <c r="D1352" s="33"/>
    </row>
    <row r="1353" spans="1:4" x14ac:dyDescent="0.25">
      <c r="A1353" s="1"/>
      <c r="C1353" s="1"/>
      <c r="D1353" s="33"/>
    </row>
    <row r="1354" spans="1:4" x14ac:dyDescent="0.25">
      <c r="A1354" s="1"/>
      <c r="C1354" s="1"/>
      <c r="D1354" s="33"/>
    </row>
    <row r="1355" spans="1:4" x14ac:dyDescent="0.25">
      <c r="A1355" s="1"/>
      <c r="C1355" s="1"/>
      <c r="D1355" s="33"/>
    </row>
    <row r="1356" spans="1:4" x14ac:dyDescent="0.25">
      <c r="A1356" s="1"/>
      <c r="C1356" s="1"/>
      <c r="D1356" s="33"/>
    </row>
    <row r="1357" spans="1:4" x14ac:dyDescent="0.25">
      <c r="A1357" s="1"/>
      <c r="C1357" s="1"/>
      <c r="D1357" s="33"/>
    </row>
    <row r="1358" spans="1:4" x14ac:dyDescent="0.25">
      <c r="A1358" s="1"/>
      <c r="C1358" s="1"/>
      <c r="D1358" s="33"/>
    </row>
    <row r="1359" spans="1:4" x14ac:dyDescent="0.25">
      <c r="A1359" s="1"/>
      <c r="C1359" s="1"/>
      <c r="D1359" s="33"/>
    </row>
    <row r="1360" spans="1:4" x14ac:dyDescent="0.25">
      <c r="A1360" s="1"/>
      <c r="C1360" s="1"/>
      <c r="D1360" s="33"/>
    </row>
    <row r="1361" spans="1:4" x14ac:dyDescent="0.25">
      <c r="A1361" s="1"/>
      <c r="C1361" s="1"/>
      <c r="D1361" s="33"/>
    </row>
    <row r="1362" spans="1:4" x14ac:dyDescent="0.25">
      <c r="A1362" s="1"/>
      <c r="C1362" s="1"/>
      <c r="D1362" s="33"/>
    </row>
    <row r="1363" spans="1:4" x14ac:dyDescent="0.25">
      <c r="A1363" s="1"/>
      <c r="C1363" s="1"/>
      <c r="D1363" s="33"/>
    </row>
    <row r="1364" spans="1:4" x14ac:dyDescent="0.25">
      <c r="A1364" s="1"/>
      <c r="C1364" s="1"/>
      <c r="D1364" s="33"/>
    </row>
    <row r="1365" spans="1:4" x14ac:dyDescent="0.25">
      <c r="A1365" s="1"/>
      <c r="C1365" s="1"/>
      <c r="D1365" s="33"/>
    </row>
    <row r="1366" spans="1:4" x14ac:dyDescent="0.25">
      <c r="A1366" s="1"/>
      <c r="C1366" s="1"/>
      <c r="D1366" s="33"/>
    </row>
    <row r="1367" spans="1:4" x14ac:dyDescent="0.25">
      <c r="A1367" s="1"/>
      <c r="C1367" s="1"/>
      <c r="D1367" s="33"/>
    </row>
    <row r="1368" spans="1:4" x14ac:dyDescent="0.25">
      <c r="A1368" s="1"/>
      <c r="C1368" s="1"/>
      <c r="D1368" s="33"/>
    </row>
    <row r="1369" spans="1:4" x14ac:dyDescent="0.25">
      <c r="A1369" s="1"/>
      <c r="C1369" s="1"/>
      <c r="D1369" s="33"/>
    </row>
    <row r="1370" spans="1:4" x14ac:dyDescent="0.25">
      <c r="A1370" s="1"/>
      <c r="C1370" s="1"/>
      <c r="D1370" s="33"/>
    </row>
    <row r="1371" spans="1:4" x14ac:dyDescent="0.25">
      <c r="A1371" s="1"/>
      <c r="C1371" s="1"/>
      <c r="D1371" s="33"/>
    </row>
    <row r="1372" spans="1:4" x14ac:dyDescent="0.25">
      <c r="A1372" s="1"/>
      <c r="C1372" s="1"/>
      <c r="D1372" s="33"/>
    </row>
    <row r="1373" spans="1:4" x14ac:dyDescent="0.25">
      <c r="A1373" s="1"/>
      <c r="C1373" s="1"/>
      <c r="D1373" s="33"/>
    </row>
    <row r="1374" spans="1:4" x14ac:dyDescent="0.25">
      <c r="A1374" s="1"/>
      <c r="C1374" s="1"/>
      <c r="D1374" s="33"/>
    </row>
    <row r="1375" spans="1:4" x14ac:dyDescent="0.25">
      <c r="A1375" s="1"/>
      <c r="C1375" s="1"/>
      <c r="D1375" s="33"/>
    </row>
    <row r="1376" spans="1:4" x14ac:dyDescent="0.25">
      <c r="A1376" s="1"/>
      <c r="C1376" s="1"/>
      <c r="D1376" s="33"/>
    </row>
    <row r="1377" spans="1:4" x14ac:dyDescent="0.25">
      <c r="A1377" s="1"/>
      <c r="C1377" s="1"/>
      <c r="D1377" s="33"/>
    </row>
    <row r="1378" spans="1:4" x14ac:dyDescent="0.25">
      <c r="A1378" s="1"/>
      <c r="C1378" s="1"/>
      <c r="D1378" s="33"/>
    </row>
    <row r="1379" spans="1:4" x14ac:dyDescent="0.25">
      <c r="A1379" s="1"/>
      <c r="C1379" s="1"/>
      <c r="D1379" s="33"/>
    </row>
    <row r="1380" spans="1:4" x14ac:dyDescent="0.25">
      <c r="A1380" s="1"/>
      <c r="C1380" s="1"/>
      <c r="D1380" s="33"/>
    </row>
    <row r="1381" spans="1:4" x14ac:dyDescent="0.25">
      <c r="A1381" s="1"/>
      <c r="C1381" s="1"/>
      <c r="D1381" s="33"/>
    </row>
    <row r="1382" spans="1:4" x14ac:dyDescent="0.25">
      <c r="A1382" s="1"/>
      <c r="C1382" s="1"/>
      <c r="D1382" s="33"/>
    </row>
    <row r="1383" spans="1:4" x14ac:dyDescent="0.25">
      <c r="A1383" s="1"/>
      <c r="C1383" s="1"/>
      <c r="D1383" s="33"/>
    </row>
    <row r="1384" spans="1:4" x14ac:dyDescent="0.25">
      <c r="A1384" s="1"/>
      <c r="C1384" s="1"/>
      <c r="D1384" s="33"/>
    </row>
    <row r="1385" spans="1:4" x14ac:dyDescent="0.25">
      <c r="A1385" s="1"/>
      <c r="C1385" s="1"/>
      <c r="D1385" s="33"/>
    </row>
    <row r="1386" spans="1:4" x14ac:dyDescent="0.25">
      <c r="A1386" s="1"/>
      <c r="C1386" s="1"/>
      <c r="D1386" s="33"/>
    </row>
    <row r="1387" spans="1:4" x14ac:dyDescent="0.25">
      <c r="A1387" s="1"/>
      <c r="C1387" s="1"/>
      <c r="D1387" s="33"/>
    </row>
    <row r="1388" spans="1:4" x14ac:dyDescent="0.25">
      <c r="A1388" s="1"/>
      <c r="C1388" s="1"/>
      <c r="D1388" s="33"/>
    </row>
    <row r="1389" spans="1:4" x14ac:dyDescent="0.25">
      <c r="A1389" s="1"/>
      <c r="C1389" s="1"/>
      <c r="D1389" s="33"/>
    </row>
    <row r="1390" spans="1:4" x14ac:dyDescent="0.25">
      <c r="A1390" s="1"/>
      <c r="C1390" s="1"/>
      <c r="D1390" s="33"/>
    </row>
    <row r="1391" spans="1:4" x14ac:dyDescent="0.25">
      <c r="A1391" s="1"/>
      <c r="C1391" s="1"/>
      <c r="D1391" s="33"/>
    </row>
    <row r="1392" spans="1:4" x14ac:dyDescent="0.25">
      <c r="A1392" s="1"/>
      <c r="C1392" s="1"/>
      <c r="D1392" s="33"/>
    </row>
    <row r="1393" spans="1:4" x14ac:dyDescent="0.25">
      <c r="A1393" s="1"/>
      <c r="C1393" s="1"/>
      <c r="D1393" s="33"/>
    </row>
    <row r="1394" spans="1:4" x14ac:dyDescent="0.25">
      <c r="A1394" s="1"/>
      <c r="C1394" s="1"/>
      <c r="D1394" s="33"/>
    </row>
    <row r="1395" spans="1:4" x14ac:dyDescent="0.25">
      <c r="A1395" s="1"/>
      <c r="C1395" s="1"/>
      <c r="D1395" s="33"/>
    </row>
    <row r="1396" spans="1:4" x14ac:dyDescent="0.25">
      <c r="A1396" s="1"/>
      <c r="C1396" s="1"/>
      <c r="D1396" s="33"/>
    </row>
    <row r="1397" spans="1:4" x14ac:dyDescent="0.25">
      <c r="A1397" s="1"/>
      <c r="C1397" s="1"/>
      <c r="D1397" s="33"/>
    </row>
    <row r="1398" spans="1:4" x14ac:dyDescent="0.25">
      <c r="A1398" s="1"/>
      <c r="C1398" s="1"/>
      <c r="D1398" s="33"/>
    </row>
    <row r="1399" spans="1:4" x14ac:dyDescent="0.25">
      <c r="A1399" s="1"/>
      <c r="C1399" s="1"/>
      <c r="D1399" s="33"/>
    </row>
    <row r="1400" spans="1:4" x14ac:dyDescent="0.25">
      <c r="A1400" s="1"/>
      <c r="C1400" s="1"/>
      <c r="D1400" s="33"/>
    </row>
    <row r="1401" spans="1:4" x14ac:dyDescent="0.25">
      <c r="A1401" s="1"/>
      <c r="C1401" s="1"/>
      <c r="D1401" s="33"/>
    </row>
    <row r="1402" spans="1:4" x14ac:dyDescent="0.25">
      <c r="A1402" s="1"/>
      <c r="C1402" s="1"/>
      <c r="D1402" s="33"/>
    </row>
    <row r="1403" spans="1:4" x14ac:dyDescent="0.25">
      <c r="A1403" s="1"/>
      <c r="C1403" s="1"/>
      <c r="D1403" s="33"/>
    </row>
    <row r="1404" spans="1:4" x14ac:dyDescent="0.25">
      <c r="A1404" s="1"/>
      <c r="C1404" s="1"/>
      <c r="D1404" s="33"/>
    </row>
    <row r="1405" spans="1:4" x14ac:dyDescent="0.25">
      <c r="A1405" s="1"/>
      <c r="C1405" s="1"/>
      <c r="D1405" s="33"/>
    </row>
    <row r="1406" spans="1:4" x14ac:dyDescent="0.25">
      <c r="A1406" s="1"/>
      <c r="C1406" s="1"/>
      <c r="D1406" s="33"/>
    </row>
    <row r="1407" spans="1:4" x14ac:dyDescent="0.25">
      <c r="A1407" s="1"/>
      <c r="C1407" s="1"/>
      <c r="D1407" s="33"/>
    </row>
    <row r="1408" spans="1:4" x14ac:dyDescent="0.25">
      <c r="A1408" s="1"/>
      <c r="C1408" s="1"/>
      <c r="D1408" s="33"/>
    </row>
    <row r="1409" spans="1:4" x14ac:dyDescent="0.25">
      <c r="A1409" s="1"/>
      <c r="C1409" s="1"/>
      <c r="D1409" s="33"/>
    </row>
    <row r="1410" spans="1:4" x14ac:dyDescent="0.25">
      <c r="A1410" s="1"/>
      <c r="C1410" s="1"/>
      <c r="D1410" s="33"/>
    </row>
    <row r="1411" spans="1:4" x14ac:dyDescent="0.25">
      <c r="A1411" s="1"/>
      <c r="C1411" s="1"/>
      <c r="D1411" s="33"/>
    </row>
    <row r="1412" spans="1:4" x14ac:dyDescent="0.25">
      <c r="A1412" s="1"/>
      <c r="C1412" s="1"/>
      <c r="D1412" s="33"/>
    </row>
    <row r="1413" spans="1:4" x14ac:dyDescent="0.25">
      <c r="A1413" s="1"/>
      <c r="C1413" s="1"/>
      <c r="D1413" s="33"/>
    </row>
    <row r="1414" spans="1:4" x14ac:dyDescent="0.25">
      <c r="A1414" s="1"/>
      <c r="C1414" s="1"/>
      <c r="D1414" s="33"/>
    </row>
    <row r="1415" spans="1:4" x14ac:dyDescent="0.25">
      <c r="A1415" s="1"/>
      <c r="C1415" s="1"/>
      <c r="D1415" s="33"/>
    </row>
    <row r="1416" spans="1:4" x14ac:dyDescent="0.25">
      <c r="A1416" s="1"/>
      <c r="C1416" s="1"/>
      <c r="D1416" s="33"/>
    </row>
    <row r="1417" spans="1:4" x14ac:dyDescent="0.25">
      <c r="A1417" s="1"/>
      <c r="C1417" s="1"/>
      <c r="D1417" s="33"/>
    </row>
    <row r="1418" spans="1:4" x14ac:dyDescent="0.25">
      <c r="A1418" s="1"/>
      <c r="C1418" s="1"/>
      <c r="D1418" s="33"/>
    </row>
    <row r="1419" spans="1:4" x14ac:dyDescent="0.25">
      <c r="A1419" s="1"/>
      <c r="C1419" s="1"/>
      <c r="D1419" s="33"/>
    </row>
    <row r="1420" spans="1:4" x14ac:dyDescent="0.25">
      <c r="A1420" s="1"/>
      <c r="C1420" s="1"/>
      <c r="D1420" s="33"/>
    </row>
    <row r="1421" spans="1:4" x14ac:dyDescent="0.25">
      <c r="A1421" s="1"/>
      <c r="C1421" s="1"/>
      <c r="D1421" s="33"/>
    </row>
    <row r="1422" spans="1:4" x14ac:dyDescent="0.25">
      <c r="A1422" s="1"/>
      <c r="C1422" s="1"/>
      <c r="D1422" s="33"/>
    </row>
    <row r="1423" spans="1:4" x14ac:dyDescent="0.25">
      <c r="A1423" s="1"/>
      <c r="C1423" s="1"/>
      <c r="D1423" s="33"/>
    </row>
    <row r="1424" spans="1:4" x14ac:dyDescent="0.25">
      <c r="A1424" s="1"/>
      <c r="C1424" s="1"/>
      <c r="D1424" s="33"/>
    </row>
    <row r="1425" spans="1:4" x14ac:dyDescent="0.25">
      <c r="A1425" s="1"/>
      <c r="C1425" s="1"/>
      <c r="D1425" s="33"/>
    </row>
    <row r="1426" spans="1:4" x14ac:dyDescent="0.25">
      <c r="A1426" s="1"/>
      <c r="C1426" s="1"/>
      <c r="D1426" s="33"/>
    </row>
    <row r="1427" spans="1:4" x14ac:dyDescent="0.25">
      <c r="A1427" s="1"/>
      <c r="C1427" s="1"/>
      <c r="D1427" s="33"/>
    </row>
    <row r="1428" spans="1:4" x14ac:dyDescent="0.25">
      <c r="A1428" s="1"/>
      <c r="C1428" s="1"/>
      <c r="D1428" s="33"/>
    </row>
    <row r="1429" spans="1:4" x14ac:dyDescent="0.25">
      <c r="A1429" s="1"/>
      <c r="C1429" s="1"/>
      <c r="D1429" s="33"/>
    </row>
    <row r="1430" spans="1:4" x14ac:dyDescent="0.25">
      <c r="A1430" s="1"/>
      <c r="C1430" s="1"/>
      <c r="D1430" s="33"/>
    </row>
    <row r="1431" spans="1:4" x14ac:dyDescent="0.25">
      <c r="A1431" s="1"/>
      <c r="C1431" s="1"/>
      <c r="D1431" s="33"/>
    </row>
    <row r="1432" spans="1:4" x14ac:dyDescent="0.25">
      <c r="A1432" s="1"/>
      <c r="C1432" s="1"/>
      <c r="D1432" s="33"/>
    </row>
    <row r="1433" spans="1:4" x14ac:dyDescent="0.25">
      <c r="A1433" s="1"/>
      <c r="C1433" s="1"/>
      <c r="D1433" s="33"/>
    </row>
    <row r="1434" spans="1:4" x14ac:dyDescent="0.25">
      <c r="A1434" s="1"/>
      <c r="C1434" s="1"/>
      <c r="D1434" s="33"/>
    </row>
    <row r="1435" spans="1:4" x14ac:dyDescent="0.25">
      <c r="A1435" s="1"/>
      <c r="C1435" s="1"/>
      <c r="D1435" s="33"/>
    </row>
    <row r="1436" spans="1:4" x14ac:dyDescent="0.25">
      <c r="A1436" s="1"/>
      <c r="C1436" s="1"/>
      <c r="D1436" s="33"/>
    </row>
    <row r="1437" spans="1:4" x14ac:dyDescent="0.25">
      <c r="A1437" s="1"/>
      <c r="C1437" s="1"/>
      <c r="D1437" s="33"/>
    </row>
    <row r="1438" spans="1:4" x14ac:dyDescent="0.25">
      <c r="A1438" s="1"/>
      <c r="C1438" s="1"/>
      <c r="D1438" s="33"/>
    </row>
    <row r="1439" spans="1:4" x14ac:dyDescent="0.25">
      <c r="A1439" s="1"/>
      <c r="C1439" s="1"/>
      <c r="D1439" s="33"/>
    </row>
    <row r="1440" spans="1:4" x14ac:dyDescent="0.25">
      <c r="A1440" s="1"/>
      <c r="C1440" s="1"/>
      <c r="D1440" s="33"/>
    </row>
    <row r="1441" spans="1:4" x14ac:dyDescent="0.25">
      <c r="A1441" s="1"/>
      <c r="C1441" s="1"/>
      <c r="D1441" s="33"/>
    </row>
    <row r="1442" spans="1:4" x14ac:dyDescent="0.25">
      <c r="A1442" s="1"/>
      <c r="C1442" s="1"/>
      <c r="D1442" s="33"/>
    </row>
    <row r="1443" spans="1:4" x14ac:dyDescent="0.25">
      <c r="A1443" s="1"/>
      <c r="C1443" s="1"/>
      <c r="D1443" s="33"/>
    </row>
    <row r="1444" spans="1:4" x14ac:dyDescent="0.25">
      <c r="A1444" s="1"/>
      <c r="C1444" s="1"/>
      <c r="D1444" s="33"/>
    </row>
    <row r="1445" spans="1:4" x14ac:dyDescent="0.25">
      <c r="A1445" s="1"/>
      <c r="C1445" s="1"/>
      <c r="D1445" s="33"/>
    </row>
    <row r="1446" spans="1:4" x14ac:dyDescent="0.25">
      <c r="A1446" s="1"/>
      <c r="C1446" s="1"/>
      <c r="D1446" s="33"/>
    </row>
    <row r="1447" spans="1:4" x14ac:dyDescent="0.25">
      <c r="A1447" s="1"/>
      <c r="C1447" s="1"/>
      <c r="D1447" s="33"/>
    </row>
    <row r="1448" spans="1:4" x14ac:dyDescent="0.25">
      <c r="A1448" s="1"/>
      <c r="C1448" s="1"/>
      <c r="D1448" s="33"/>
    </row>
    <row r="1449" spans="1:4" x14ac:dyDescent="0.25">
      <c r="A1449" s="1"/>
      <c r="C1449" s="1"/>
      <c r="D1449" s="33"/>
    </row>
    <row r="1450" spans="1:4" x14ac:dyDescent="0.25">
      <c r="A1450" s="1"/>
      <c r="C1450" s="1"/>
      <c r="D1450" s="33"/>
    </row>
    <row r="1451" spans="1:4" x14ac:dyDescent="0.25">
      <c r="A1451" s="1"/>
      <c r="C1451" s="1"/>
      <c r="D1451" s="33"/>
    </row>
    <row r="1452" spans="1:4" x14ac:dyDescent="0.25">
      <c r="A1452" s="1"/>
      <c r="C1452" s="1"/>
      <c r="D1452" s="33"/>
    </row>
    <row r="1453" spans="1:4" x14ac:dyDescent="0.25">
      <c r="A1453" s="1"/>
      <c r="C1453" s="1"/>
      <c r="D1453" s="33"/>
    </row>
    <row r="1454" spans="1:4" x14ac:dyDescent="0.25">
      <c r="A1454" s="1"/>
      <c r="C1454" s="1"/>
      <c r="D1454" s="33"/>
    </row>
    <row r="1455" spans="1:4" x14ac:dyDescent="0.25">
      <c r="A1455" s="1"/>
      <c r="C1455" s="1"/>
      <c r="D1455" s="33"/>
    </row>
    <row r="1456" spans="1:4" x14ac:dyDescent="0.25">
      <c r="A1456" s="1"/>
      <c r="C1456" s="1"/>
      <c r="D1456" s="33"/>
    </row>
    <row r="1457" spans="1:4" x14ac:dyDescent="0.25">
      <c r="A1457" s="1"/>
      <c r="C1457" s="1"/>
      <c r="D1457" s="33"/>
    </row>
    <row r="1458" spans="1:4" x14ac:dyDescent="0.25">
      <c r="A1458" s="1"/>
      <c r="C1458" s="1"/>
      <c r="D1458" s="33"/>
    </row>
    <row r="1459" spans="1:4" x14ac:dyDescent="0.25">
      <c r="A1459" s="1"/>
      <c r="C1459" s="1"/>
      <c r="D1459" s="33"/>
    </row>
    <row r="1460" spans="1:4" x14ac:dyDescent="0.25">
      <c r="A1460" s="1"/>
      <c r="C1460" s="1"/>
      <c r="D1460" s="33"/>
    </row>
    <row r="1461" spans="1:4" x14ac:dyDescent="0.25">
      <c r="A1461" s="1"/>
      <c r="C1461" s="1"/>
      <c r="D1461" s="33"/>
    </row>
    <row r="1462" spans="1:4" x14ac:dyDescent="0.25">
      <c r="A1462" s="1"/>
      <c r="C1462" s="1"/>
      <c r="D1462" s="33"/>
    </row>
    <row r="1463" spans="1:4" x14ac:dyDescent="0.25">
      <c r="A1463" s="1"/>
      <c r="C1463" s="1"/>
      <c r="D1463" s="33"/>
    </row>
    <row r="1464" spans="1:4" x14ac:dyDescent="0.25">
      <c r="A1464" s="1"/>
      <c r="C1464" s="1"/>
      <c r="D1464" s="33"/>
    </row>
    <row r="1465" spans="1:4" x14ac:dyDescent="0.25">
      <c r="A1465" s="1"/>
      <c r="C1465" s="1"/>
      <c r="D1465" s="33"/>
    </row>
    <row r="1466" spans="1:4" x14ac:dyDescent="0.25">
      <c r="A1466" s="1"/>
      <c r="C1466" s="1"/>
      <c r="D1466" s="33"/>
    </row>
    <row r="1467" spans="1:4" x14ac:dyDescent="0.25">
      <c r="A1467" s="1"/>
      <c r="C1467" s="1"/>
      <c r="D1467" s="33"/>
    </row>
    <row r="1468" spans="1:4" x14ac:dyDescent="0.25">
      <c r="A1468" s="1"/>
      <c r="C1468" s="1"/>
      <c r="D1468" s="33"/>
    </row>
    <row r="1469" spans="1:4" x14ac:dyDescent="0.25">
      <c r="A1469" s="1"/>
      <c r="C1469" s="1"/>
      <c r="D1469" s="33"/>
    </row>
    <row r="1470" spans="1:4" x14ac:dyDescent="0.25">
      <c r="A1470" s="1"/>
      <c r="C1470" s="1"/>
      <c r="D1470" s="33"/>
    </row>
    <row r="1471" spans="1:4" x14ac:dyDescent="0.25">
      <c r="A1471" s="1"/>
      <c r="C1471" s="1"/>
      <c r="D1471" s="33"/>
    </row>
    <row r="1472" spans="1:4" x14ac:dyDescent="0.25">
      <c r="A1472" s="1"/>
      <c r="C1472" s="1"/>
      <c r="D1472" s="33"/>
    </row>
    <row r="1473" spans="1:4" x14ac:dyDescent="0.25">
      <c r="A1473" s="1"/>
      <c r="C1473" s="1"/>
      <c r="D1473" s="33"/>
    </row>
    <row r="1474" spans="1:4" x14ac:dyDescent="0.25">
      <c r="A1474" s="1"/>
      <c r="C1474" s="1"/>
      <c r="D1474" s="33"/>
    </row>
    <row r="1475" spans="1:4" x14ac:dyDescent="0.25">
      <c r="A1475" s="1"/>
      <c r="C1475" s="1"/>
      <c r="D1475" s="33"/>
    </row>
    <row r="1476" spans="1:4" x14ac:dyDescent="0.25">
      <c r="A1476" s="1"/>
      <c r="C1476" s="1"/>
      <c r="D1476" s="33"/>
    </row>
    <row r="1477" spans="1:4" x14ac:dyDescent="0.25">
      <c r="A1477" s="1"/>
      <c r="C1477" s="1"/>
      <c r="D1477" s="33"/>
    </row>
    <row r="1478" spans="1:4" x14ac:dyDescent="0.25">
      <c r="A1478" s="1"/>
      <c r="C1478" s="1"/>
      <c r="D1478" s="33"/>
    </row>
    <row r="1479" spans="1:4" x14ac:dyDescent="0.25">
      <c r="A1479" s="1"/>
      <c r="C1479" s="1"/>
      <c r="D1479" s="33"/>
    </row>
    <row r="1480" spans="1:4" x14ac:dyDescent="0.25">
      <c r="A1480" s="1"/>
      <c r="C1480" s="1"/>
      <c r="D1480" s="33"/>
    </row>
    <row r="1481" spans="1:4" x14ac:dyDescent="0.25">
      <c r="A1481" s="1"/>
      <c r="C1481" s="1"/>
      <c r="D1481" s="33"/>
    </row>
    <row r="1482" spans="1:4" x14ac:dyDescent="0.25">
      <c r="A1482" s="1"/>
      <c r="C1482" s="1"/>
      <c r="D1482" s="33"/>
    </row>
    <row r="1483" spans="1:4" x14ac:dyDescent="0.25">
      <c r="A1483" s="1"/>
      <c r="C1483" s="1"/>
      <c r="D1483" s="33"/>
    </row>
    <row r="1484" spans="1:4" x14ac:dyDescent="0.25">
      <c r="A1484" s="1"/>
      <c r="C1484" s="1"/>
      <c r="D1484" s="33"/>
    </row>
    <row r="1485" spans="1:4" x14ac:dyDescent="0.25">
      <c r="A1485" s="1"/>
      <c r="C1485" s="1"/>
      <c r="D1485" s="33"/>
    </row>
    <row r="1486" spans="1:4" x14ac:dyDescent="0.25">
      <c r="A1486" s="1"/>
      <c r="C1486" s="1"/>
      <c r="D1486" s="33"/>
    </row>
    <row r="1487" spans="1:4" x14ac:dyDescent="0.25">
      <c r="A1487" s="1"/>
      <c r="C1487" s="1"/>
      <c r="D1487" s="33"/>
    </row>
    <row r="1488" spans="1:4" x14ac:dyDescent="0.25">
      <c r="A1488" s="1"/>
      <c r="C1488" s="1"/>
      <c r="D1488" s="33"/>
    </row>
    <row r="1489" spans="1:4" x14ac:dyDescent="0.25">
      <c r="A1489" s="1"/>
      <c r="C1489" s="1"/>
      <c r="D1489" s="33"/>
    </row>
    <row r="1490" spans="1:4" x14ac:dyDescent="0.25">
      <c r="A1490" s="1"/>
      <c r="C1490" s="1"/>
      <c r="D1490" s="33"/>
    </row>
    <row r="1491" spans="1:4" x14ac:dyDescent="0.25">
      <c r="A1491" s="1"/>
      <c r="C1491" s="1"/>
      <c r="D1491" s="33"/>
    </row>
    <row r="1492" spans="1:4" x14ac:dyDescent="0.25">
      <c r="A1492" s="1"/>
      <c r="C1492" s="1"/>
      <c r="D1492" s="33"/>
    </row>
    <row r="1493" spans="1:4" x14ac:dyDescent="0.25">
      <c r="A1493" s="1"/>
      <c r="C1493" s="1"/>
      <c r="D1493" s="33"/>
    </row>
    <row r="1494" spans="1:4" x14ac:dyDescent="0.25">
      <c r="A1494" s="1"/>
      <c r="C1494" s="1"/>
      <c r="D1494" s="33"/>
    </row>
    <row r="1495" spans="1:4" x14ac:dyDescent="0.25">
      <c r="A1495" s="1"/>
      <c r="C1495" s="1"/>
      <c r="D1495" s="33"/>
    </row>
    <row r="1496" spans="1:4" x14ac:dyDescent="0.25">
      <c r="A1496" s="1"/>
      <c r="C1496" s="1"/>
      <c r="D1496" s="33"/>
    </row>
    <row r="1497" spans="1:4" x14ac:dyDescent="0.25">
      <c r="A1497" s="1"/>
      <c r="C1497" s="1"/>
      <c r="D1497" s="33"/>
    </row>
    <row r="1498" spans="1:4" x14ac:dyDescent="0.25">
      <c r="A1498" s="1"/>
      <c r="C1498" s="1"/>
      <c r="D1498" s="33"/>
    </row>
    <row r="1499" spans="1:4" x14ac:dyDescent="0.25">
      <c r="A1499" s="1"/>
      <c r="C1499" s="1"/>
      <c r="D1499" s="33"/>
    </row>
    <row r="1500" spans="1:4" x14ac:dyDescent="0.25">
      <c r="A1500" s="1"/>
      <c r="C1500" s="1"/>
      <c r="D1500" s="33"/>
    </row>
    <row r="1501" spans="1:4" x14ac:dyDescent="0.25">
      <c r="A1501" s="1"/>
      <c r="C1501" s="1"/>
      <c r="D1501" s="33"/>
    </row>
    <row r="1502" spans="1:4" x14ac:dyDescent="0.25">
      <c r="A1502" s="1"/>
      <c r="C1502" s="1"/>
      <c r="D1502" s="33"/>
    </row>
    <row r="1503" spans="1:4" x14ac:dyDescent="0.25">
      <c r="A1503" s="1"/>
      <c r="C1503" s="1"/>
      <c r="D1503" s="33"/>
    </row>
    <row r="1504" spans="1:4" x14ac:dyDescent="0.25">
      <c r="A1504" s="1"/>
      <c r="C1504" s="1"/>
      <c r="D1504" s="33"/>
    </row>
    <row r="1505" spans="1:4" x14ac:dyDescent="0.25">
      <c r="A1505" s="1"/>
      <c r="C1505" s="1"/>
      <c r="D1505" s="33"/>
    </row>
    <row r="1506" spans="1:4" x14ac:dyDescent="0.25">
      <c r="A1506" s="1"/>
      <c r="C1506" s="1"/>
      <c r="D1506" s="33"/>
    </row>
    <row r="1507" spans="1:4" x14ac:dyDescent="0.25">
      <c r="A1507" s="1"/>
      <c r="C1507" s="1"/>
      <c r="D1507" s="33"/>
    </row>
    <row r="1508" spans="1:4" x14ac:dyDescent="0.25">
      <c r="A1508" s="1"/>
      <c r="C1508" s="1"/>
      <c r="D1508" s="33"/>
    </row>
    <row r="1509" spans="1:4" x14ac:dyDescent="0.25">
      <c r="A1509" s="1"/>
      <c r="C1509" s="1"/>
      <c r="D1509" s="33"/>
    </row>
    <row r="1510" spans="1:4" x14ac:dyDescent="0.25">
      <c r="A1510" s="1"/>
      <c r="C1510" s="1"/>
      <c r="D1510" s="33"/>
    </row>
    <row r="1511" spans="1:4" x14ac:dyDescent="0.25">
      <c r="A1511" s="1"/>
      <c r="C1511" s="1"/>
      <c r="D1511" s="33"/>
    </row>
    <row r="1512" spans="1:4" x14ac:dyDescent="0.25">
      <c r="A1512" s="1"/>
      <c r="C1512" s="1"/>
      <c r="D1512" s="33"/>
    </row>
    <row r="1513" spans="1:4" x14ac:dyDescent="0.25">
      <c r="A1513" s="1"/>
      <c r="C1513" s="1"/>
      <c r="D1513" s="33"/>
    </row>
    <row r="1514" spans="1:4" x14ac:dyDescent="0.25">
      <c r="A1514" s="1"/>
      <c r="C1514" s="1"/>
      <c r="D1514" s="33"/>
    </row>
    <row r="1515" spans="1:4" x14ac:dyDescent="0.25">
      <c r="A1515" s="1"/>
      <c r="C1515" s="1"/>
      <c r="D1515" s="33"/>
    </row>
    <row r="1516" spans="1:4" x14ac:dyDescent="0.25">
      <c r="A1516" s="1"/>
      <c r="C1516" s="1"/>
      <c r="D1516" s="33"/>
    </row>
    <row r="1517" spans="1:4" x14ac:dyDescent="0.25">
      <c r="A1517" s="1"/>
      <c r="C1517" s="1"/>
      <c r="D1517" s="33"/>
    </row>
    <row r="1518" spans="1:4" x14ac:dyDescent="0.25">
      <c r="A1518" s="1"/>
      <c r="C1518" s="1"/>
      <c r="D1518" s="33"/>
    </row>
    <row r="1519" spans="1:4" x14ac:dyDescent="0.25">
      <c r="A1519" s="1"/>
      <c r="C1519" s="1"/>
      <c r="D1519" s="33"/>
    </row>
    <row r="1520" spans="1:4" x14ac:dyDescent="0.25">
      <c r="A1520" s="1"/>
      <c r="C1520" s="1"/>
      <c r="D1520" s="33"/>
    </row>
    <row r="1521" spans="1:4" x14ac:dyDescent="0.25">
      <c r="A1521" s="1"/>
      <c r="C1521" s="1"/>
      <c r="D1521" s="33"/>
    </row>
    <row r="1522" spans="1:4" x14ac:dyDescent="0.25">
      <c r="A1522" s="1"/>
      <c r="C1522" s="1"/>
      <c r="D1522" s="33"/>
    </row>
    <row r="1523" spans="1:4" x14ac:dyDescent="0.25">
      <c r="A1523" s="1"/>
      <c r="C1523" s="1"/>
      <c r="D1523" s="33"/>
    </row>
    <row r="1524" spans="1:4" x14ac:dyDescent="0.25">
      <c r="A1524" s="1"/>
      <c r="C1524" s="1"/>
      <c r="D1524" s="33"/>
    </row>
    <row r="1525" spans="1:4" x14ac:dyDescent="0.25">
      <c r="A1525" s="1"/>
      <c r="C1525" s="1"/>
      <c r="D1525" s="33"/>
    </row>
    <row r="1526" spans="1:4" x14ac:dyDescent="0.25">
      <c r="A1526" s="1"/>
      <c r="C1526" s="1"/>
      <c r="D1526" s="33"/>
    </row>
    <row r="1527" spans="1:4" x14ac:dyDescent="0.25">
      <c r="A1527" s="1"/>
      <c r="C1527" s="1"/>
      <c r="D1527" s="33"/>
    </row>
    <row r="1528" spans="1:4" x14ac:dyDescent="0.25">
      <c r="A1528" s="1"/>
      <c r="C1528" s="1"/>
      <c r="D1528" s="33"/>
    </row>
    <row r="1529" spans="1:4" x14ac:dyDescent="0.25">
      <c r="A1529" s="1"/>
      <c r="C1529" s="1"/>
      <c r="D1529" s="33"/>
    </row>
    <row r="1530" spans="1:4" x14ac:dyDescent="0.25">
      <c r="A1530" s="1"/>
      <c r="C1530" s="1"/>
      <c r="D1530" s="33"/>
    </row>
    <row r="1531" spans="1:4" x14ac:dyDescent="0.25">
      <c r="A1531" s="1"/>
      <c r="C1531" s="1"/>
      <c r="D1531" s="33"/>
    </row>
    <row r="1532" spans="1:4" x14ac:dyDescent="0.25">
      <c r="A1532" s="1"/>
      <c r="C1532" s="1"/>
      <c r="D1532" s="33"/>
    </row>
    <row r="1533" spans="1:4" x14ac:dyDescent="0.25">
      <c r="A1533" s="1"/>
      <c r="C1533" s="1"/>
      <c r="D1533" s="33"/>
    </row>
    <row r="1534" spans="1:4" x14ac:dyDescent="0.25">
      <c r="A1534" s="1"/>
      <c r="C1534" s="1"/>
      <c r="D1534" s="33"/>
    </row>
    <row r="1535" spans="1:4" x14ac:dyDescent="0.25">
      <c r="A1535" s="1"/>
      <c r="C1535" s="1"/>
      <c r="D1535" s="33"/>
    </row>
    <row r="1536" spans="1:4" x14ac:dyDescent="0.25">
      <c r="A1536" s="1"/>
      <c r="C1536" s="1"/>
      <c r="D1536" s="33"/>
    </row>
    <row r="1537" spans="1:4" x14ac:dyDescent="0.25">
      <c r="A1537" s="1"/>
      <c r="C1537" s="1"/>
      <c r="D1537" s="33"/>
    </row>
    <row r="1538" spans="1:4" x14ac:dyDescent="0.25">
      <c r="A1538" s="1"/>
      <c r="C1538" s="1"/>
      <c r="D1538" s="33"/>
    </row>
    <row r="1539" spans="1:4" x14ac:dyDescent="0.25">
      <c r="A1539" s="1"/>
      <c r="C1539" s="1"/>
      <c r="D1539" s="33"/>
    </row>
    <row r="1540" spans="1:4" x14ac:dyDescent="0.25">
      <c r="A1540" s="1"/>
      <c r="C1540" s="1"/>
      <c r="D1540" s="33"/>
    </row>
    <row r="1541" spans="1:4" x14ac:dyDescent="0.25">
      <c r="A1541" s="1"/>
      <c r="C1541" s="1"/>
      <c r="D1541" s="33"/>
    </row>
    <row r="1542" spans="1:4" x14ac:dyDescent="0.25">
      <c r="A1542" s="1"/>
      <c r="C1542" s="1"/>
      <c r="D1542" s="33"/>
    </row>
    <row r="1543" spans="1:4" x14ac:dyDescent="0.25">
      <c r="A1543" s="1"/>
      <c r="C1543" s="1"/>
      <c r="D1543" s="33"/>
    </row>
    <row r="1544" spans="1:4" x14ac:dyDescent="0.25">
      <c r="A1544" s="1"/>
      <c r="C1544" s="1"/>
      <c r="D1544" s="33"/>
    </row>
    <row r="1545" spans="1:4" x14ac:dyDescent="0.25">
      <c r="A1545" s="1"/>
      <c r="C1545" s="1"/>
      <c r="D1545" s="33"/>
    </row>
    <row r="1546" spans="1:4" x14ac:dyDescent="0.25">
      <c r="A1546" s="1"/>
      <c r="C1546" s="1"/>
      <c r="D1546" s="33"/>
    </row>
    <row r="1547" spans="1:4" x14ac:dyDescent="0.25">
      <c r="A1547" s="1"/>
      <c r="C1547" s="1"/>
      <c r="D1547" s="33"/>
    </row>
    <row r="1548" spans="1:4" x14ac:dyDescent="0.25">
      <c r="A1548" s="1"/>
      <c r="C1548" s="1"/>
      <c r="D1548" s="33"/>
    </row>
    <row r="1549" spans="1:4" x14ac:dyDescent="0.25">
      <c r="A1549" s="1"/>
      <c r="C1549" s="1"/>
      <c r="D1549" s="33"/>
    </row>
    <row r="1550" spans="1:4" x14ac:dyDescent="0.25">
      <c r="A1550" s="1"/>
      <c r="C1550" s="1"/>
      <c r="D1550" s="33"/>
    </row>
    <row r="1551" spans="1:4" x14ac:dyDescent="0.25">
      <c r="A1551" s="1"/>
      <c r="C1551" s="1"/>
      <c r="D1551" s="33"/>
    </row>
    <row r="1552" spans="1:4" x14ac:dyDescent="0.25">
      <c r="A1552" s="1"/>
      <c r="C1552" s="1"/>
      <c r="D1552" s="33"/>
    </row>
    <row r="1553" spans="1:4" x14ac:dyDescent="0.25">
      <c r="A1553" s="1"/>
      <c r="C1553" s="1"/>
      <c r="D1553" s="33"/>
    </row>
    <row r="1554" spans="1:4" x14ac:dyDescent="0.25">
      <c r="A1554" s="1"/>
      <c r="C1554" s="1"/>
      <c r="D1554" s="33"/>
    </row>
    <row r="1555" spans="1:4" x14ac:dyDescent="0.25">
      <c r="A1555" s="1"/>
      <c r="C1555" s="1"/>
      <c r="D1555" s="33"/>
    </row>
    <row r="1556" spans="1:4" x14ac:dyDescent="0.25">
      <c r="A1556" s="1"/>
      <c r="C1556" s="1"/>
      <c r="D1556" s="33"/>
    </row>
    <row r="1557" spans="1:4" x14ac:dyDescent="0.25">
      <c r="A1557" s="1"/>
      <c r="C1557" s="1"/>
      <c r="D1557" s="33"/>
    </row>
    <row r="1558" spans="1:4" x14ac:dyDescent="0.25">
      <c r="A1558" s="1"/>
      <c r="C1558" s="1"/>
      <c r="D1558" s="33"/>
    </row>
    <row r="1559" spans="1:4" x14ac:dyDescent="0.25">
      <c r="A1559" s="1"/>
      <c r="C1559" s="1"/>
      <c r="D1559" s="33"/>
    </row>
    <row r="1560" spans="1:4" x14ac:dyDescent="0.25">
      <c r="A1560" s="1"/>
      <c r="C1560" s="1"/>
      <c r="D1560" s="33"/>
    </row>
    <row r="1561" spans="1:4" x14ac:dyDescent="0.25">
      <c r="A1561" s="1"/>
      <c r="C1561" s="1"/>
      <c r="D1561" s="33"/>
    </row>
    <row r="1562" spans="1:4" x14ac:dyDescent="0.25">
      <c r="A1562" s="1"/>
      <c r="C1562" s="1"/>
      <c r="D1562" s="33"/>
    </row>
    <row r="1563" spans="1:4" x14ac:dyDescent="0.25">
      <c r="A1563" s="1"/>
      <c r="C1563" s="1"/>
      <c r="D1563" s="33"/>
    </row>
    <row r="1564" spans="1:4" x14ac:dyDescent="0.25">
      <c r="A1564" s="1"/>
      <c r="C1564" s="1"/>
      <c r="D1564" s="33"/>
    </row>
    <row r="1565" spans="1:4" x14ac:dyDescent="0.25">
      <c r="A1565" s="1"/>
      <c r="C1565" s="1"/>
      <c r="D1565" s="33"/>
    </row>
    <row r="1566" spans="1:4" x14ac:dyDescent="0.25">
      <c r="A1566" s="1"/>
      <c r="C1566" s="1"/>
      <c r="D1566" s="33"/>
    </row>
    <row r="1567" spans="1:4" x14ac:dyDescent="0.25">
      <c r="A1567" s="1"/>
      <c r="C1567" s="1"/>
      <c r="D1567" s="33"/>
    </row>
    <row r="1568" spans="1:4" x14ac:dyDescent="0.25">
      <c r="A1568" s="1"/>
      <c r="C1568" s="1"/>
      <c r="D1568" s="33"/>
    </row>
    <row r="1569" spans="1:4" x14ac:dyDescent="0.25">
      <c r="A1569" s="1"/>
      <c r="C1569" s="1"/>
      <c r="D1569" s="33"/>
    </row>
    <row r="1570" spans="1:4" x14ac:dyDescent="0.25">
      <c r="A1570" s="1"/>
      <c r="C1570" s="1"/>
      <c r="D1570" s="33"/>
    </row>
    <row r="1571" spans="1:4" x14ac:dyDescent="0.25">
      <c r="A1571" s="1"/>
      <c r="C1571" s="1"/>
      <c r="D1571" s="33"/>
    </row>
    <row r="1572" spans="1:4" x14ac:dyDescent="0.25">
      <c r="A1572" s="1"/>
      <c r="C1572" s="1"/>
      <c r="D1572" s="33"/>
    </row>
    <row r="1573" spans="1:4" x14ac:dyDescent="0.25">
      <c r="A1573" s="1"/>
      <c r="C1573" s="1"/>
      <c r="D1573" s="33"/>
    </row>
    <row r="1574" spans="1:4" x14ac:dyDescent="0.25">
      <c r="A1574" s="1"/>
      <c r="C1574" s="1"/>
      <c r="D1574" s="33"/>
    </row>
    <row r="1575" spans="1:4" x14ac:dyDescent="0.25">
      <c r="A1575" s="1"/>
      <c r="C1575" s="1"/>
      <c r="D1575" s="33"/>
    </row>
    <row r="1576" spans="1:4" x14ac:dyDescent="0.25">
      <c r="A1576" s="1"/>
      <c r="C1576" s="1"/>
      <c r="D1576" s="33"/>
    </row>
    <row r="1577" spans="1:4" x14ac:dyDescent="0.25">
      <c r="A1577" s="1"/>
      <c r="C1577" s="1"/>
      <c r="D1577" s="33"/>
    </row>
    <row r="1578" spans="1:4" x14ac:dyDescent="0.25">
      <c r="A1578" s="1"/>
      <c r="C1578" s="1"/>
      <c r="D1578" s="33"/>
    </row>
    <row r="1579" spans="1:4" x14ac:dyDescent="0.25">
      <c r="A1579" s="1"/>
      <c r="C1579" s="1"/>
      <c r="D1579" s="33"/>
    </row>
    <row r="1580" spans="1:4" x14ac:dyDescent="0.25">
      <c r="A1580" s="1"/>
      <c r="C1580" s="1"/>
      <c r="D1580" s="33"/>
    </row>
    <row r="1581" spans="1:4" x14ac:dyDescent="0.25">
      <c r="A1581" s="1"/>
      <c r="C1581" s="1"/>
      <c r="D1581" s="33"/>
    </row>
    <row r="1582" spans="1:4" x14ac:dyDescent="0.25">
      <c r="A1582" s="1"/>
      <c r="C1582" s="1"/>
      <c r="D1582" s="33"/>
    </row>
    <row r="1583" spans="1:4" x14ac:dyDescent="0.25">
      <c r="A1583" s="1"/>
      <c r="C1583" s="1"/>
      <c r="D1583" s="33"/>
    </row>
    <row r="1584" spans="1:4" x14ac:dyDescent="0.25">
      <c r="A1584" s="1"/>
      <c r="C1584" s="1"/>
      <c r="D1584" s="33"/>
    </row>
    <row r="1585" spans="1:4" x14ac:dyDescent="0.25">
      <c r="A1585" s="1"/>
      <c r="C1585" s="1"/>
      <c r="D1585" s="33"/>
    </row>
    <row r="1586" spans="1:4" x14ac:dyDescent="0.25">
      <c r="A1586" s="1"/>
      <c r="C1586" s="1"/>
      <c r="D1586" s="33"/>
    </row>
    <row r="1587" spans="1:4" x14ac:dyDescent="0.25">
      <c r="A1587" s="1"/>
      <c r="C1587" s="1"/>
      <c r="D1587" s="33"/>
    </row>
    <row r="1588" spans="1:4" x14ac:dyDescent="0.25">
      <c r="A1588" s="1"/>
      <c r="C1588" s="1"/>
      <c r="D1588" s="33"/>
    </row>
    <row r="1589" spans="1:4" x14ac:dyDescent="0.25">
      <c r="A1589" s="1"/>
      <c r="C1589" s="1"/>
      <c r="D1589" s="33"/>
    </row>
    <row r="1590" spans="1:4" x14ac:dyDescent="0.25">
      <c r="A1590" s="1"/>
      <c r="C1590" s="1"/>
      <c r="D1590" s="33"/>
    </row>
    <row r="1591" spans="1:4" x14ac:dyDescent="0.25">
      <c r="A1591" s="1"/>
      <c r="C1591" s="1"/>
      <c r="D1591" s="33"/>
    </row>
    <row r="1592" spans="1:4" x14ac:dyDescent="0.25">
      <c r="A1592" s="1"/>
      <c r="C1592" s="1"/>
      <c r="D1592" s="33"/>
    </row>
    <row r="1593" spans="1:4" x14ac:dyDescent="0.25">
      <c r="A1593" s="1"/>
      <c r="C1593" s="1"/>
      <c r="D1593" s="33"/>
    </row>
    <row r="1594" spans="1:4" x14ac:dyDescent="0.25">
      <c r="A1594" s="1"/>
      <c r="C1594" s="1"/>
      <c r="D1594" s="33"/>
    </row>
    <row r="1595" spans="1:4" x14ac:dyDescent="0.25">
      <c r="A1595" s="1"/>
      <c r="C1595" s="1"/>
      <c r="D1595" s="33"/>
    </row>
    <row r="1596" spans="1:4" x14ac:dyDescent="0.25">
      <c r="A1596" s="1"/>
      <c r="C1596" s="1"/>
      <c r="D1596" s="33"/>
    </row>
    <row r="1597" spans="1:4" x14ac:dyDescent="0.25">
      <c r="A1597" s="1"/>
      <c r="C1597" s="1"/>
      <c r="D1597" s="33"/>
    </row>
    <row r="1598" spans="1:4" x14ac:dyDescent="0.25">
      <c r="A1598" s="1"/>
      <c r="C1598" s="1"/>
      <c r="D1598" s="33"/>
    </row>
    <row r="1599" spans="1:4" x14ac:dyDescent="0.25">
      <c r="A1599" s="1"/>
      <c r="C1599" s="1"/>
      <c r="D1599" s="33"/>
    </row>
    <row r="1600" spans="1:4" x14ac:dyDescent="0.25">
      <c r="A1600" s="1"/>
      <c r="C1600" s="1"/>
      <c r="D1600" s="33"/>
    </row>
    <row r="1601" spans="1:4" x14ac:dyDescent="0.25">
      <c r="A1601" s="1"/>
      <c r="C1601" s="1"/>
      <c r="D1601" s="33"/>
    </row>
    <row r="1602" spans="1:4" x14ac:dyDescent="0.25">
      <c r="A1602" s="1"/>
      <c r="C1602" s="1"/>
      <c r="D1602" s="33"/>
    </row>
    <row r="1603" spans="1:4" x14ac:dyDescent="0.25">
      <c r="A1603" s="1"/>
      <c r="C1603" s="1"/>
      <c r="D1603" s="33"/>
    </row>
    <row r="1604" spans="1:4" x14ac:dyDescent="0.25">
      <c r="A1604" s="1"/>
      <c r="C1604" s="1"/>
      <c r="D1604" s="33"/>
    </row>
    <row r="1605" spans="1:4" x14ac:dyDescent="0.25">
      <c r="A1605" s="1"/>
      <c r="C1605" s="1"/>
      <c r="D1605" s="33"/>
    </row>
    <row r="1606" spans="1:4" x14ac:dyDescent="0.25">
      <c r="A1606" s="1"/>
      <c r="C1606" s="1"/>
      <c r="D1606" s="33"/>
    </row>
    <row r="1607" spans="1:4" x14ac:dyDescent="0.25">
      <c r="A1607" s="1"/>
      <c r="C1607" s="1"/>
      <c r="D1607" s="33"/>
    </row>
    <row r="1608" spans="1:4" x14ac:dyDescent="0.25">
      <c r="A1608" s="1"/>
      <c r="C1608" s="1"/>
      <c r="D1608" s="33"/>
    </row>
    <row r="1609" spans="1:4" x14ac:dyDescent="0.25">
      <c r="A1609" s="1"/>
      <c r="C1609" s="1"/>
      <c r="D1609" s="33"/>
    </row>
    <row r="1610" spans="1:4" x14ac:dyDescent="0.25">
      <c r="A1610" s="1"/>
      <c r="C1610" s="1"/>
      <c r="D1610" s="33"/>
    </row>
    <row r="1611" spans="1:4" x14ac:dyDescent="0.25">
      <c r="A1611" s="1"/>
      <c r="C1611" s="1"/>
      <c r="D1611" s="33"/>
    </row>
    <row r="1612" spans="1:4" x14ac:dyDescent="0.25">
      <c r="A1612" s="1"/>
      <c r="C1612" s="1"/>
      <c r="D1612" s="33"/>
    </row>
    <row r="1613" spans="1:4" x14ac:dyDescent="0.25">
      <c r="A1613" s="1"/>
      <c r="C1613" s="1"/>
      <c r="D1613" s="33"/>
    </row>
    <row r="1614" spans="1:4" x14ac:dyDescent="0.25">
      <c r="A1614" s="1"/>
      <c r="C1614" s="1"/>
      <c r="D1614" s="33"/>
    </row>
    <row r="1615" spans="1:4" x14ac:dyDescent="0.25">
      <c r="A1615" s="1"/>
      <c r="C1615" s="1"/>
      <c r="D1615" s="33"/>
    </row>
    <row r="1616" spans="1:4" x14ac:dyDescent="0.25">
      <c r="A1616" s="1"/>
      <c r="C1616" s="1"/>
      <c r="D1616" s="33"/>
    </row>
    <row r="1617" spans="1:4" x14ac:dyDescent="0.25">
      <c r="A1617" s="1"/>
      <c r="C1617" s="1"/>
      <c r="D1617" s="33"/>
    </row>
    <row r="1618" spans="1:4" x14ac:dyDescent="0.25">
      <c r="A1618" s="1"/>
      <c r="C1618" s="1"/>
      <c r="D1618" s="33"/>
    </row>
    <row r="1619" spans="1:4" x14ac:dyDescent="0.25">
      <c r="A1619" s="1"/>
      <c r="C1619" s="1"/>
      <c r="D1619" s="33"/>
    </row>
    <row r="1620" spans="1:4" x14ac:dyDescent="0.25">
      <c r="A1620" s="1"/>
      <c r="C1620" s="1"/>
      <c r="D1620" s="33"/>
    </row>
    <row r="1621" spans="1:4" x14ac:dyDescent="0.25">
      <c r="A1621" s="1"/>
      <c r="C1621" s="1"/>
      <c r="D1621" s="33"/>
    </row>
    <row r="1622" spans="1:4" x14ac:dyDescent="0.25">
      <c r="A1622" s="1"/>
      <c r="C1622" s="1"/>
      <c r="D1622" s="33"/>
    </row>
    <row r="1623" spans="1:4" x14ac:dyDescent="0.25">
      <c r="A1623" s="1"/>
      <c r="C1623" s="1"/>
      <c r="D1623" s="33"/>
    </row>
    <row r="1624" spans="1:4" x14ac:dyDescent="0.25">
      <c r="A1624" s="1"/>
      <c r="C1624" s="1"/>
      <c r="D1624" s="33"/>
    </row>
    <row r="1625" spans="1:4" x14ac:dyDescent="0.25">
      <c r="A1625" s="1"/>
      <c r="C1625" s="1"/>
      <c r="D1625" s="33"/>
    </row>
    <row r="1626" spans="1:4" x14ac:dyDescent="0.25">
      <c r="A1626" s="1"/>
      <c r="C1626" s="1"/>
      <c r="D1626" s="33"/>
    </row>
    <row r="1627" spans="1:4" x14ac:dyDescent="0.25">
      <c r="A1627" s="1"/>
      <c r="C1627" s="1"/>
      <c r="D1627" s="33"/>
    </row>
    <row r="1628" spans="1:4" x14ac:dyDescent="0.25">
      <c r="A1628" s="1"/>
      <c r="C1628" s="1"/>
      <c r="D1628" s="33"/>
    </row>
    <row r="1629" spans="1:4" x14ac:dyDescent="0.25">
      <c r="A1629" s="1"/>
      <c r="C1629" s="1"/>
      <c r="D1629" s="33"/>
    </row>
    <row r="1630" spans="1:4" x14ac:dyDescent="0.25">
      <c r="A1630" s="1"/>
      <c r="C1630" s="1"/>
      <c r="D1630" s="33"/>
    </row>
    <row r="1631" spans="1:4" x14ac:dyDescent="0.25">
      <c r="A1631" s="1"/>
      <c r="C1631" s="1"/>
      <c r="D1631" s="33"/>
    </row>
    <row r="1632" spans="1:4" x14ac:dyDescent="0.25">
      <c r="A1632" s="1"/>
      <c r="C1632" s="1"/>
      <c r="D1632" s="33"/>
    </row>
    <row r="1633" spans="1:4" x14ac:dyDescent="0.25">
      <c r="A1633" s="1"/>
      <c r="C1633" s="1"/>
      <c r="D1633" s="33"/>
    </row>
    <row r="1634" spans="1:4" x14ac:dyDescent="0.25">
      <c r="A1634" s="1"/>
      <c r="C1634" s="1"/>
      <c r="D1634" s="33"/>
    </row>
    <row r="1635" spans="1:4" x14ac:dyDescent="0.25">
      <c r="A1635" s="1"/>
      <c r="C1635" s="1"/>
      <c r="D1635" s="33"/>
    </row>
    <row r="1636" spans="1:4" x14ac:dyDescent="0.25">
      <c r="A1636" s="1"/>
      <c r="C1636" s="1"/>
      <c r="D1636" s="33"/>
    </row>
    <row r="1637" spans="1:4" x14ac:dyDescent="0.25">
      <c r="A1637" s="1"/>
      <c r="C1637" s="1"/>
      <c r="D1637" s="33"/>
    </row>
    <row r="1638" spans="1:4" x14ac:dyDescent="0.25">
      <c r="A1638" s="1"/>
      <c r="C1638" s="1"/>
      <c r="D1638" s="33"/>
    </row>
    <row r="1639" spans="1:4" x14ac:dyDescent="0.25">
      <c r="A1639" s="1"/>
      <c r="C1639" s="1"/>
      <c r="D1639" s="33"/>
    </row>
    <row r="1640" spans="1:4" x14ac:dyDescent="0.25">
      <c r="A1640" s="1"/>
      <c r="C1640" s="1"/>
      <c r="D1640" s="33"/>
    </row>
    <row r="1641" spans="1:4" x14ac:dyDescent="0.25">
      <c r="A1641" s="1"/>
      <c r="C1641" s="1"/>
      <c r="D1641" s="33"/>
    </row>
    <row r="1642" spans="1:4" x14ac:dyDescent="0.25">
      <c r="A1642" s="1"/>
      <c r="C1642" s="1"/>
      <c r="D1642" s="33"/>
    </row>
    <row r="1643" spans="1:4" x14ac:dyDescent="0.25">
      <c r="A1643" s="1"/>
      <c r="C1643" s="1"/>
      <c r="D1643" s="33"/>
    </row>
    <row r="1644" spans="1:4" x14ac:dyDescent="0.25">
      <c r="A1644" s="1"/>
      <c r="C1644" s="1"/>
      <c r="D1644" s="33"/>
    </row>
    <row r="1645" spans="1:4" x14ac:dyDescent="0.25">
      <c r="A1645" s="1"/>
      <c r="C1645" s="1"/>
      <c r="D1645" s="33"/>
    </row>
    <row r="1646" spans="1:4" x14ac:dyDescent="0.25">
      <c r="A1646" s="1"/>
      <c r="C1646" s="1"/>
      <c r="D1646" s="33"/>
    </row>
    <row r="1647" spans="1:4" x14ac:dyDescent="0.25">
      <c r="A1647" s="1"/>
      <c r="C1647" s="1"/>
      <c r="D1647" s="33"/>
    </row>
    <row r="1648" spans="1:4" x14ac:dyDescent="0.25">
      <c r="A1648" s="1"/>
      <c r="C1648" s="1"/>
      <c r="D1648" s="33"/>
    </row>
    <row r="1649" spans="1:4" x14ac:dyDescent="0.25">
      <c r="A1649" s="1"/>
      <c r="C1649" s="1"/>
      <c r="D1649" s="33"/>
    </row>
    <row r="1650" spans="1:4" x14ac:dyDescent="0.25">
      <c r="A1650" s="1"/>
      <c r="C1650" s="1"/>
      <c r="D1650" s="33"/>
    </row>
    <row r="1651" spans="1:4" x14ac:dyDescent="0.25">
      <c r="A1651" s="1"/>
      <c r="C1651" s="1"/>
      <c r="D1651" s="33"/>
    </row>
    <row r="1652" spans="1:4" x14ac:dyDescent="0.25">
      <c r="A1652" s="1"/>
      <c r="C1652" s="1"/>
      <c r="D1652" s="33"/>
    </row>
    <row r="1653" spans="1:4" x14ac:dyDescent="0.25">
      <c r="A1653" s="1"/>
      <c r="C1653" s="1"/>
      <c r="D1653" s="33"/>
    </row>
    <row r="1654" spans="1:4" x14ac:dyDescent="0.25">
      <c r="A1654" s="1"/>
      <c r="C1654" s="1"/>
      <c r="D1654" s="33"/>
    </row>
    <row r="1655" spans="1:4" x14ac:dyDescent="0.25">
      <c r="A1655" s="1"/>
      <c r="C1655" s="1"/>
      <c r="D1655" s="33"/>
    </row>
    <row r="1656" spans="1:4" x14ac:dyDescent="0.25">
      <c r="A1656" s="1"/>
      <c r="C1656" s="1"/>
      <c r="D1656" s="33"/>
    </row>
    <row r="1657" spans="1:4" x14ac:dyDescent="0.25">
      <c r="A1657" s="1"/>
      <c r="C1657" s="1"/>
      <c r="D1657" s="33"/>
    </row>
    <row r="1658" spans="1:4" x14ac:dyDescent="0.25">
      <c r="A1658" s="1"/>
      <c r="C1658" s="1"/>
      <c r="D1658" s="33"/>
    </row>
    <row r="1659" spans="1:4" x14ac:dyDescent="0.25">
      <c r="A1659" s="1"/>
      <c r="C1659" s="1"/>
      <c r="D1659" s="33"/>
    </row>
    <row r="1660" spans="1:4" x14ac:dyDescent="0.25">
      <c r="A1660" s="1"/>
      <c r="C1660" s="1"/>
      <c r="D1660" s="33"/>
    </row>
    <row r="1661" spans="1:4" x14ac:dyDescent="0.25">
      <c r="A1661" s="1"/>
      <c r="C1661" s="1"/>
      <c r="D1661" s="33"/>
    </row>
    <row r="1662" spans="1:4" x14ac:dyDescent="0.25">
      <c r="A1662" s="1"/>
      <c r="C1662" s="1"/>
      <c r="D1662" s="33"/>
    </row>
    <row r="1663" spans="1:4" x14ac:dyDescent="0.25">
      <c r="A1663" s="1"/>
      <c r="C1663" s="1"/>
      <c r="D1663" s="33"/>
    </row>
    <row r="1664" spans="1:4" x14ac:dyDescent="0.25">
      <c r="A1664" s="1"/>
      <c r="C1664" s="1"/>
      <c r="D1664" s="33"/>
    </row>
    <row r="1665" spans="1:4" x14ac:dyDescent="0.25">
      <c r="A1665" s="1"/>
      <c r="C1665" s="1"/>
      <c r="D1665" s="33"/>
    </row>
    <row r="1666" spans="1:4" x14ac:dyDescent="0.25">
      <c r="A1666" s="1"/>
      <c r="C1666" s="1"/>
      <c r="D1666" s="33"/>
    </row>
    <row r="1667" spans="1:4" x14ac:dyDescent="0.25">
      <c r="A1667" s="1"/>
      <c r="C1667" s="1"/>
      <c r="D1667" s="33"/>
    </row>
    <row r="1668" spans="1:4" x14ac:dyDescent="0.25">
      <c r="A1668" s="1"/>
      <c r="C1668" s="1"/>
      <c r="D1668" s="33"/>
    </row>
    <row r="1669" spans="1:4" x14ac:dyDescent="0.25">
      <c r="A1669" s="1"/>
      <c r="C1669" s="1"/>
      <c r="D1669" s="33"/>
    </row>
    <row r="1670" spans="1:4" x14ac:dyDescent="0.25">
      <c r="A1670" s="1"/>
      <c r="C1670" s="1"/>
      <c r="D1670" s="33"/>
    </row>
    <row r="1671" spans="1:4" x14ac:dyDescent="0.25">
      <c r="A1671" s="1"/>
      <c r="C1671" s="1"/>
      <c r="D1671" s="33"/>
    </row>
    <row r="1672" spans="1:4" x14ac:dyDescent="0.25">
      <c r="A1672" s="1"/>
      <c r="C1672" s="1"/>
      <c r="D1672" s="33"/>
    </row>
    <row r="1673" spans="1:4" x14ac:dyDescent="0.25">
      <c r="A1673" s="1"/>
      <c r="C1673" s="1"/>
      <c r="D1673" s="33"/>
    </row>
    <row r="1674" spans="1:4" x14ac:dyDescent="0.25">
      <c r="A1674" s="1"/>
      <c r="C1674" s="1"/>
      <c r="D1674" s="33"/>
    </row>
    <row r="1675" spans="1:4" x14ac:dyDescent="0.25">
      <c r="A1675" s="1"/>
      <c r="C1675" s="1"/>
      <c r="D1675" s="33"/>
    </row>
    <row r="1676" spans="1:4" x14ac:dyDescent="0.25">
      <c r="A1676" s="1"/>
      <c r="C1676" s="1"/>
      <c r="D1676" s="33"/>
    </row>
    <row r="1677" spans="1:4" x14ac:dyDescent="0.25">
      <c r="A1677" s="1"/>
      <c r="C1677" s="1"/>
      <c r="D1677" s="33"/>
    </row>
    <row r="1678" spans="1:4" x14ac:dyDescent="0.25">
      <c r="A1678" s="1"/>
      <c r="C1678" s="1"/>
      <c r="D1678" s="33"/>
    </row>
    <row r="1679" spans="1:4" x14ac:dyDescent="0.25">
      <c r="A1679" s="1"/>
      <c r="C1679" s="1"/>
      <c r="D1679" s="33"/>
    </row>
    <row r="1680" spans="1:4" x14ac:dyDescent="0.25">
      <c r="A1680" s="1"/>
      <c r="C1680" s="1"/>
      <c r="D1680" s="33"/>
    </row>
    <row r="1681" spans="1:4" x14ac:dyDescent="0.25">
      <c r="A1681" s="1"/>
      <c r="C1681" s="1"/>
      <c r="D1681" s="33"/>
    </row>
    <row r="1682" spans="1:4" x14ac:dyDescent="0.25">
      <c r="A1682" s="1"/>
      <c r="C1682" s="1"/>
      <c r="D1682" s="33"/>
    </row>
    <row r="1683" spans="1:4" x14ac:dyDescent="0.25">
      <c r="A1683" s="1"/>
      <c r="C1683" s="1"/>
      <c r="D1683" s="33"/>
    </row>
    <row r="1684" spans="1:4" x14ac:dyDescent="0.25">
      <c r="A1684" s="1"/>
      <c r="C1684" s="1"/>
      <c r="D1684" s="33"/>
    </row>
    <row r="1685" spans="1:4" x14ac:dyDescent="0.25">
      <c r="A1685" s="1"/>
      <c r="C1685" s="1"/>
      <c r="D1685" s="33"/>
    </row>
    <row r="1686" spans="1:4" x14ac:dyDescent="0.25">
      <c r="A1686" s="1"/>
      <c r="C1686" s="1"/>
      <c r="D1686" s="33"/>
    </row>
    <row r="1687" spans="1:4" x14ac:dyDescent="0.25">
      <c r="A1687" s="1"/>
      <c r="C1687" s="1"/>
      <c r="D1687" s="33"/>
    </row>
    <row r="1688" spans="1:4" x14ac:dyDescent="0.25">
      <c r="A1688" s="1"/>
      <c r="C1688" s="1"/>
      <c r="D1688" s="33"/>
    </row>
    <row r="1689" spans="1:4" x14ac:dyDescent="0.25">
      <c r="A1689" s="1"/>
      <c r="C1689" s="1"/>
      <c r="D1689" s="33"/>
    </row>
    <row r="1690" spans="1:4" x14ac:dyDescent="0.25">
      <c r="A1690" s="1"/>
      <c r="C1690" s="1"/>
      <c r="D1690" s="33"/>
    </row>
    <row r="1691" spans="1:4" x14ac:dyDescent="0.25">
      <c r="A1691" s="1"/>
      <c r="C1691" s="1"/>
      <c r="D1691" s="33"/>
    </row>
    <row r="1692" spans="1:4" x14ac:dyDescent="0.25">
      <c r="A1692" s="1"/>
      <c r="C1692" s="1"/>
      <c r="D1692" s="33"/>
    </row>
    <row r="1693" spans="1:4" x14ac:dyDescent="0.25">
      <c r="A1693" s="1"/>
      <c r="C1693" s="1"/>
      <c r="D1693" s="33"/>
    </row>
    <row r="1694" spans="1:4" x14ac:dyDescent="0.25">
      <c r="A1694" s="1"/>
      <c r="C1694" s="1"/>
      <c r="D1694" s="33"/>
    </row>
    <row r="1695" spans="1:4" x14ac:dyDescent="0.25">
      <c r="A1695" s="1"/>
      <c r="C1695" s="1"/>
      <c r="D1695" s="33"/>
    </row>
    <row r="1696" spans="1:4" x14ac:dyDescent="0.25">
      <c r="A1696" s="1"/>
      <c r="C1696" s="1"/>
      <c r="D1696" s="33"/>
    </row>
    <row r="1697" spans="1:4" x14ac:dyDescent="0.25">
      <c r="A1697" s="1"/>
      <c r="C1697" s="1"/>
      <c r="D1697" s="33"/>
    </row>
    <row r="1698" spans="1:4" x14ac:dyDescent="0.25">
      <c r="A1698" s="1"/>
      <c r="C1698" s="1"/>
      <c r="D1698" s="33"/>
    </row>
    <row r="1699" spans="1:4" x14ac:dyDescent="0.25">
      <c r="A1699" s="1"/>
      <c r="C1699" s="1"/>
      <c r="D1699" s="33"/>
    </row>
    <row r="1700" spans="1:4" x14ac:dyDescent="0.25">
      <c r="A1700" s="1"/>
      <c r="C1700" s="1"/>
      <c r="D1700" s="33"/>
    </row>
    <row r="1701" spans="1:4" x14ac:dyDescent="0.25">
      <c r="A1701" s="1"/>
      <c r="C1701" s="1"/>
      <c r="D1701" s="33"/>
    </row>
    <row r="1702" spans="1:4" x14ac:dyDescent="0.25">
      <c r="A1702" s="1"/>
      <c r="C1702" s="1"/>
      <c r="D1702" s="33"/>
    </row>
    <row r="1703" spans="1:4" x14ac:dyDescent="0.25">
      <c r="A1703" s="1"/>
      <c r="C1703" s="1"/>
      <c r="D1703" s="33"/>
    </row>
    <row r="1704" spans="1:4" x14ac:dyDescent="0.25">
      <c r="A1704" s="1"/>
      <c r="C1704" s="1"/>
      <c r="D1704" s="33"/>
    </row>
    <row r="1705" spans="1:4" x14ac:dyDescent="0.25">
      <c r="A1705" s="1"/>
      <c r="C1705" s="1"/>
      <c r="D1705" s="33"/>
    </row>
    <row r="1706" spans="1:4" x14ac:dyDescent="0.25">
      <c r="A1706" s="1"/>
      <c r="C1706" s="1"/>
      <c r="D1706" s="33"/>
    </row>
    <row r="1707" spans="1:4" x14ac:dyDescent="0.25">
      <c r="A1707" s="1"/>
      <c r="C1707" s="1"/>
      <c r="D1707" s="33"/>
    </row>
    <row r="1708" spans="1:4" x14ac:dyDescent="0.25">
      <c r="A1708" s="1"/>
      <c r="C1708" s="1"/>
      <c r="D1708" s="33"/>
    </row>
    <row r="1709" spans="1:4" x14ac:dyDescent="0.25">
      <c r="A1709" s="1"/>
      <c r="C1709" s="1"/>
      <c r="D1709" s="33"/>
    </row>
    <row r="1710" spans="1:4" x14ac:dyDescent="0.25">
      <c r="A1710" s="1"/>
      <c r="C1710" s="1"/>
      <c r="D1710" s="33"/>
    </row>
    <row r="1711" spans="1:4" x14ac:dyDescent="0.25">
      <c r="A1711" s="1"/>
      <c r="C1711" s="1"/>
      <c r="D1711" s="33"/>
    </row>
    <row r="1712" spans="1:4" x14ac:dyDescent="0.25">
      <c r="A1712" s="1"/>
      <c r="C1712" s="1"/>
      <c r="D1712" s="33"/>
    </row>
    <row r="1713" spans="1:4" x14ac:dyDescent="0.25">
      <c r="A1713" s="1"/>
      <c r="C1713" s="1"/>
      <c r="D1713" s="33"/>
    </row>
    <row r="1714" spans="1:4" x14ac:dyDescent="0.25">
      <c r="A1714" s="1"/>
      <c r="C1714" s="1"/>
      <c r="D1714" s="33"/>
    </row>
    <row r="1715" spans="1:4" x14ac:dyDescent="0.25">
      <c r="A1715" s="1"/>
      <c r="C1715" s="1"/>
      <c r="D1715" s="33"/>
    </row>
    <row r="1716" spans="1:4" x14ac:dyDescent="0.25">
      <c r="A1716" s="1"/>
      <c r="C1716" s="1"/>
      <c r="D1716" s="33"/>
    </row>
    <row r="1717" spans="1:4" x14ac:dyDescent="0.25">
      <c r="A1717" s="1"/>
      <c r="C1717" s="1"/>
      <c r="D1717" s="33"/>
    </row>
    <row r="1718" spans="1:4" x14ac:dyDescent="0.25">
      <c r="A1718" s="1"/>
      <c r="C1718" s="1"/>
      <c r="D1718" s="33"/>
    </row>
    <row r="1719" spans="1:4" x14ac:dyDescent="0.25">
      <c r="A1719" s="1"/>
      <c r="C1719" s="1"/>
      <c r="D1719" s="33"/>
    </row>
    <row r="1720" spans="1:4" x14ac:dyDescent="0.25">
      <c r="A1720" s="1"/>
      <c r="C1720" s="1"/>
      <c r="D1720" s="33"/>
    </row>
    <row r="1721" spans="1:4" x14ac:dyDescent="0.25">
      <c r="A1721" s="1"/>
      <c r="C1721" s="1"/>
      <c r="D1721" s="33"/>
    </row>
    <row r="1722" spans="1:4" x14ac:dyDescent="0.25">
      <c r="A1722" s="1"/>
      <c r="C1722" s="1"/>
      <c r="D1722" s="33"/>
    </row>
    <row r="1723" spans="1:4" x14ac:dyDescent="0.25">
      <c r="A1723" s="1"/>
      <c r="C1723" s="1"/>
      <c r="D1723" s="33"/>
    </row>
    <row r="1724" spans="1:4" x14ac:dyDescent="0.25">
      <c r="A1724" s="1"/>
      <c r="C1724" s="1"/>
      <c r="D1724" s="33"/>
    </row>
    <row r="1725" spans="1:4" x14ac:dyDescent="0.25">
      <c r="A1725" s="1"/>
      <c r="C1725" s="1"/>
      <c r="D1725" s="33"/>
    </row>
    <row r="1726" spans="1:4" x14ac:dyDescent="0.25">
      <c r="A1726" s="1"/>
      <c r="C1726" s="1"/>
      <c r="D1726" s="33"/>
    </row>
    <row r="1727" spans="1:4" x14ac:dyDescent="0.25">
      <c r="A1727" s="1"/>
      <c r="C1727" s="1"/>
      <c r="D1727" s="33"/>
    </row>
    <row r="1728" spans="1:4" x14ac:dyDescent="0.25">
      <c r="A1728" s="1"/>
      <c r="C1728" s="1"/>
      <c r="D1728" s="33"/>
    </row>
    <row r="1729" spans="1:4" x14ac:dyDescent="0.25">
      <c r="A1729" s="1"/>
      <c r="C1729" s="1"/>
      <c r="D1729" s="33"/>
    </row>
    <row r="1730" spans="1:4" x14ac:dyDescent="0.25">
      <c r="A1730" s="1"/>
      <c r="C1730" s="1"/>
      <c r="D1730" s="33"/>
    </row>
    <row r="1731" spans="1:4" x14ac:dyDescent="0.25">
      <c r="A1731" s="1"/>
      <c r="C1731" s="1"/>
      <c r="D1731" s="33"/>
    </row>
    <row r="1732" spans="1:4" x14ac:dyDescent="0.25">
      <c r="A1732" s="1"/>
      <c r="C1732" s="1"/>
      <c r="D1732" s="33"/>
    </row>
    <row r="1733" spans="1:4" x14ac:dyDescent="0.25">
      <c r="A1733" s="1"/>
      <c r="C1733" s="1"/>
      <c r="D1733" s="33"/>
    </row>
    <row r="1734" spans="1:4" x14ac:dyDescent="0.25">
      <c r="A1734" s="1"/>
      <c r="C1734" s="1"/>
      <c r="D1734" s="33"/>
    </row>
    <row r="1735" spans="1:4" x14ac:dyDescent="0.25">
      <c r="A1735" s="1"/>
      <c r="C1735" s="1"/>
      <c r="D1735" s="33"/>
    </row>
    <row r="1736" spans="1:4" x14ac:dyDescent="0.25">
      <c r="A1736" s="1"/>
      <c r="C1736" s="1"/>
      <c r="D1736" s="33"/>
    </row>
    <row r="1737" spans="1:4" x14ac:dyDescent="0.25">
      <c r="A1737" s="1"/>
      <c r="C1737" s="1"/>
      <c r="D1737" s="33"/>
    </row>
    <row r="1738" spans="1:4" x14ac:dyDescent="0.25">
      <c r="A1738" s="1"/>
      <c r="C1738" s="1"/>
      <c r="D1738" s="33"/>
    </row>
    <row r="1739" spans="1:4" x14ac:dyDescent="0.25">
      <c r="A1739" s="1"/>
      <c r="C1739" s="1"/>
      <c r="D1739" s="33"/>
    </row>
    <row r="1740" spans="1:4" x14ac:dyDescent="0.25">
      <c r="A1740" s="1"/>
      <c r="C1740" s="1"/>
      <c r="D1740" s="33"/>
    </row>
    <row r="1741" spans="1:4" x14ac:dyDescent="0.25">
      <c r="A1741" s="1"/>
      <c r="C1741" s="1"/>
      <c r="D1741" s="33"/>
    </row>
    <row r="1742" spans="1:4" x14ac:dyDescent="0.25">
      <c r="A1742" s="1"/>
      <c r="C1742" s="1"/>
      <c r="D1742" s="33"/>
    </row>
    <row r="1743" spans="1:4" x14ac:dyDescent="0.25">
      <c r="A1743" s="1"/>
      <c r="C1743" s="1"/>
      <c r="D1743" s="33"/>
    </row>
    <row r="1744" spans="1:4" x14ac:dyDescent="0.25">
      <c r="A1744" s="1"/>
      <c r="C1744" s="1"/>
      <c r="D1744" s="33"/>
    </row>
    <row r="1745" spans="1:4" x14ac:dyDescent="0.25">
      <c r="A1745" s="1"/>
      <c r="C1745" s="1"/>
      <c r="D1745" s="33"/>
    </row>
    <row r="1746" spans="1:4" x14ac:dyDescent="0.25">
      <c r="A1746" s="1"/>
      <c r="C1746" s="1"/>
      <c r="D1746" s="33"/>
    </row>
    <row r="1747" spans="1:4" x14ac:dyDescent="0.25">
      <c r="A1747" s="1"/>
      <c r="C1747" s="1"/>
      <c r="D1747" s="33"/>
    </row>
    <row r="1748" spans="1:4" x14ac:dyDescent="0.25">
      <c r="A1748" s="1"/>
      <c r="C1748" s="1"/>
      <c r="D1748" s="33"/>
    </row>
    <row r="1749" spans="1:4" x14ac:dyDescent="0.25">
      <c r="A1749" s="1"/>
      <c r="C1749" s="1"/>
      <c r="D1749" s="33"/>
    </row>
    <row r="1750" spans="1:4" x14ac:dyDescent="0.25">
      <c r="A1750" s="1"/>
      <c r="C1750" s="1"/>
      <c r="D1750" s="33"/>
    </row>
    <row r="1751" spans="1:4" x14ac:dyDescent="0.25">
      <c r="A1751" s="1"/>
      <c r="C1751" s="1"/>
      <c r="D1751" s="33"/>
    </row>
    <row r="1752" spans="1:4" x14ac:dyDescent="0.25">
      <c r="A1752" s="1"/>
      <c r="C1752" s="1"/>
      <c r="D1752" s="33"/>
    </row>
    <row r="1753" spans="1:4" x14ac:dyDescent="0.25">
      <c r="A1753" s="1"/>
      <c r="C1753" s="1"/>
      <c r="D1753" s="33"/>
    </row>
    <row r="1754" spans="1:4" x14ac:dyDescent="0.25">
      <c r="A1754" s="1"/>
      <c r="C1754" s="1"/>
      <c r="D1754" s="33"/>
    </row>
    <row r="1755" spans="1:4" x14ac:dyDescent="0.25">
      <c r="A1755" s="1"/>
      <c r="C1755" s="1"/>
      <c r="D1755" s="33"/>
    </row>
    <row r="1756" spans="1:4" x14ac:dyDescent="0.25">
      <c r="A1756" s="1"/>
      <c r="C1756" s="1"/>
      <c r="D1756" s="33"/>
    </row>
    <row r="1757" spans="1:4" x14ac:dyDescent="0.25">
      <c r="A1757" s="1"/>
      <c r="C1757" s="1"/>
      <c r="D1757" s="33"/>
    </row>
    <row r="1758" spans="1:4" x14ac:dyDescent="0.25">
      <c r="A1758" s="1"/>
      <c r="C1758" s="1"/>
      <c r="D1758" s="33"/>
    </row>
    <row r="1759" spans="1:4" x14ac:dyDescent="0.25">
      <c r="A1759" s="1"/>
      <c r="C1759" s="1"/>
      <c r="D1759" s="33"/>
    </row>
    <row r="1760" spans="1:4" x14ac:dyDescent="0.25">
      <c r="A1760" s="1"/>
      <c r="C1760" s="1"/>
      <c r="D1760" s="33"/>
    </row>
    <row r="1761" spans="1:4" x14ac:dyDescent="0.25">
      <c r="A1761" s="1"/>
      <c r="C1761" s="1"/>
      <c r="D1761" s="33"/>
    </row>
    <row r="1762" spans="1:4" x14ac:dyDescent="0.25">
      <c r="A1762" s="1"/>
      <c r="C1762" s="1"/>
      <c r="D1762" s="33"/>
    </row>
    <row r="1763" spans="1:4" x14ac:dyDescent="0.25">
      <c r="A1763" s="1"/>
      <c r="C1763" s="1"/>
      <c r="D1763" s="33"/>
    </row>
    <row r="1764" spans="1:4" x14ac:dyDescent="0.25">
      <c r="A1764" s="1"/>
      <c r="C1764" s="1"/>
      <c r="D1764" s="33"/>
    </row>
    <row r="1765" spans="1:4" x14ac:dyDescent="0.25">
      <c r="A1765" s="1"/>
      <c r="C1765" s="1"/>
      <c r="D1765" s="33"/>
    </row>
    <row r="1766" spans="1:4" x14ac:dyDescent="0.25">
      <c r="A1766" s="1"/>
      <c r="C1766" s="1"/>
      <c r="D1766" s="33"/>
    </row>
    <row r="1767" spans="1:4" x14ac:dyDescent="0.25">
      <c r="A1767" s="1"/>
      <c r="C1767" s="1"/>
      <c r="D1767" s="33"/>
    </row>
    <row r="1768" spans="1:4" x14ac:dyDescent="0.25">
      <c r="A1768" s="1"/>
      <c r="C1768" s="1"/>
      <c r="D1768" s="33"/>
    </row>
    <row r="1769" spans="1:4" x14ac:dyDescent="0.25">
      <c r="A1769" s="1"/>
      <c r="C1769" s="1"/>
      <c r="D1769" s="33"/>
    </row>
    <row r="1770" spans="1:4" x14ac:dyDescent="0.25">
      <c r="A1770" s="1"/>
      <c r="C1770" s="1"/>
      <c r="D1770" s="33"/>
    </row>
    <row r="1771" spans="1:4" x14ac:dyDescent="0.25">
      <c r="A1771" s="1"/>
      <c r="C1771" s="1"/>
      <c r="D1771" s="33"/>
    </row>
    <row r="1772" spans="1:4" x14ac:dyDescent="0.25">
      <c r="A1772" s="1"/>
      <c r="C1772" s="1"/>
      <c r="D1772" s="33"/>
    </row>
    <row r="1773" spans="1:4" x14ac:dyDescent="0.25">
      <c r="A1773" s="1"/>
      <c r="C1773" s="1"/>
      <c r="D1773" s="33"/>
    </row>
    <row r="1774" spans="1:4" x14ac:dyDescent="0.25">
      <c r="A1774" s="1"/>
      <c r="C1774" s="1"/>
      <c r="D1774" s="33"/>
    </row>
    <row r="1775" spans="1:4" x14ac:dyDescent="0.25">
      <c r="A1775" s="1"/>
      <c r="C1775" s="1"/>
      <c r="D1775" s="33"/>
    </row>
    <row r="1776" spans="1:4" x14ac:dyDescent="0.25">
      <c r="A1776" s="1"/>
      <c r="C1776" s="1"/>
      <c r="D1776" s="33"/>
    </row>
    <row r="1777" spans="1:4" x14ac:dyDescent="0.25">
      <c r="A1777" s="1"/>
      <c r="C1777" s="1"/>
      <c r="D1777" s="33"/>
    </row>
    <row r="1778" spans="1:4" x14ac:dyDescent="0.25">
      <c r="A1778" s="1"/>
      <c r="C1778" s="1"/>
      <c r="D1778" s="33"/>
    </row>
    <row r="1779" spans="1:4" x14ac:dyDescent="0.25">
      <c r="A1779" s="1"/>
      <c r="C1779" s="1"/>
      <c r="D1779" s="33"/>
    </row>
    <row r="1780" spans="1:4" x14ac:dyDescent="0.25">
      <c r="A1780" s="1"/>
      <c r="C1780" s="1"/>
      <c r="D1780" s="33"/>
    </row>
    <row r="1781" spans="1:4" x14ac:dyDescent="0.25">
      <c r="A1781" s="1"/>
      <c r="C1781" s="1"/>
      <c r="D1781" s="33"/>
    </row>
    <row r="1782" spans="1:4" x14ac:dyDescent="0.25">
      <c r="A1782" s="1"/>
      <c r="C1782" s="1"/>
      <c r="D1782" s="33"/>
    </row>
    <row r="1783" spans="1:4" x14ac:dyDescent="0.25">
      <c r="A1783" s="1"/>
      <c r="C1783" s="1"/>
      <c r="D1783" s="33"/>
    </row>
    <row r="1784" spans="1:4" x14ac:dyDescent="0.25">
      <c r="A1784" s="1"/>
      <c r="C1784" s="1"/>
      <c r="D1784" s="33"/>
    </row>
    <row r="1785" spans="1:4" x14ac:dyDescent="0.25">
      <c r="A1785" s="1"/>
      <c r="C1785" s="1"/>
      <c r="D1785" s="33"/>
    </row>
    <row r="1786" spans="1:4" x14ac:dyDescent="0.25">
      <c r="A1786" s="1"/>
      <c r="C1786" s="1"/>
      <c r="D1786" s="33"/>
    </row>
    <row r="1787" spans="1:4" x14ac:dyDescent="0.25">
      <c r="A1787" s="1"/>
      <c r="C1787" s="1"/>
      <c r="D1787" s="33"/>
    </row>
    <row r="1788" spans="1:4" x14ac:dyDescent="0.25">
      <c r="A1788" s="1"/>
      <c r="C1788" s="1"/>
      <c r="D1788" s="33"/>
    </row>
    <row r="1789" spans="1:4" x14ac:dyDescent="0.25">
      <c r="A1789" s="1"/>
      <c r="C1789" s="1"/>
      <c r="D1789" s="33"/>
    </row>
    <row r="1790" spans="1:4" x14ac:dyDescent="0.25">
      <c r="A1790" s="1"/>
      <c r="C1790" s="1"/>
      <c r="D1790" s="33"/>
    </row>
    <row r="1791" spans="1:4" x14ac:dyDescent="0.25">
      <c r="A1791" s="1"/>
      <c r="C1791" s="1"/>
      <c r="D1791" s="33"/>
    </row>
    <row r="1792" spans="1:4" x14ac:dyDescent="0.25">
      <c r="A1792" s="1"/>
      <c r="C1792" s="1"/>
      <c r="D1792" s="33"/>
    </row>
    <row r="1793" spans="1:4" x14ac:dyDescent="0.25">
      <c r="A1793" s="1"/>
      <c r="C1793" s="1"/>
      <c r="D1793" s="33"/>
    </row>
    <row r="1794" spans="1:4" x14ac:dyDescent="0.25">
      <c r="A1794" s="1"/>
      <c r="C1794" s="1"/>
      <c r="D1794" s="33"/>
    </row>
    <row r="1795" spans="1:4" x14ac:dyDescent="0.25">
      <c r="A1795" s="1"/>
      <c r="C1795" s="1"/>
      <c r="D1795" s="33"/>
    </row>
    <row r="1796" spans="1:4" x14ac:dyDescent="0.25">
      <c r="A1796" s="1"/>
      <c r="C1796" s="1"/>
      <c r="D1796" s="33"/>
    </row>
    <row r="1797" spans="1:4" x14ac:dyDescent="0.25">
      <c r="A1797" s="1"/>
      <c r="C1797" s="1"/>
      <c r="D1797" s="33"/>
    </row>
    <row r="1798" spans="1:4" x14ac:dyDescent="0.25">
      <c r="A1798" s="1"/>
      <c r="C1798" s="1"/>
      <c r="D1798" s="33"/>
    </row>
    <row r="1799" spans="1:4" x14ac:dyDescent="0.25">
      <c r="A1799" s="1"/>
      <c r="C1799" s="1"/>
      <c r="D1799" s="33"/>
    </row>
    <row r="1800" spans="1:4" x14ac:dyDescent="0.25">
      <c r="A1800" s="1"/>
      <c r="C1800" s="1"/>
      <c r="D1800" s="33"/>
    </row>
    <row r="1801" spans="1:4" x14ac:dyDescent="0.25">
      <c r="A1801" s="1"/>
      <c r="C1801" s="1"/>
      <c r="D1801" s="33"/>
    </row>
    <row r="1802" spans="1:4" x14ac:dyDescent="0.25">
      <c r="A1802" s="1"/>
      <c r="C1802" s="1"/>
      <c r="D1802" s="33"/>
    </row>
    <row r="1803" spans="1:4" x14ac:dyDescent="0.25">
      <c r="A1803" s="1"/>
      <c r="C1803" s="1"/>
      <c r="D1803" s="33"/>
    </row>
    <row r="1804" spans="1:4" x14ac:dyDescent="0.25">
      <c r="A1804" s="1"/>
      <c r="C1804" s="1"/>
      <c r="D1804" s="33"/>
    </row>
    <row r="1805" spans="1:4" x14ac:dyDescent="0.25">
      <c r="A1805" s="1"/>
      <c r="C1805" s="1"/>
      <c r="D1805" s="33"/>
    </row>
    <row r="1806" spans="1:4" x14ac:dyDescent="0.25">
      <c r="A1806" s="1"/>
      <c r="C1806" s="1"/>
      <c r="D1806" s="33"/>
    </row>
    <row r="1807" spans="1:4" x14ac:dyDescent="0.25">
      <c r="A1807" s="1"/>
      <c r="C1807" s="1"/>
      <c r="D1807" s="33"/>
    </row>
    <row r="1808" spans="1:4" x14ac:dyDescent="0.25">
      <c r="A1808" s="1"/>
      <c r="C1808" s="1"/>
      <c r="D1808" s="33"/>
    </row>
    <row r="1809" spans="1:4" x14ac:dyDescent="0.25">
      <c r="A1809" s="1"/>
      <c r="C1809" s="1"/>
      <c r="D1809" s="33"/>
    </row>
    <row r="1810" spans="1:4" x14ac:dyDescent="0.25">
      <c r="A1810" s="1"/>
      <c r="C1810" s="1"/>
      <c r="D1810" s="33"/>
    </row>
    <row r="1811" spans="1:4" x14ac:dyDescent="0.25">
      <c r="A1811" s="1"/>
      <c r="C1811" s="1"/>
      <c r="D1811" s="33"/>
    </row>
    <row r="1812" spans="1:4" x14ac:dyDescent="0.25">
      <c r="A1812" s="1"/>
      <c r="C1812" s="1"/>
      <c r="D1812" s="33"/>
    </row>
    <row r="1813" spans="1:4" x14ac:dyDescent="0.25">
      <c r="A1813" s="1"/>
      <c r="C1813" s="1"/>
      <c r="D1813" s="33"/>
    </row>
    <row r="1814" spans="1:4" x14ac:dyDescent="0.25">
      <c r="A1814" s="1"/>
      <c r="C1814" s="1"/>
      <c r="D1814" s="33"/>
    </row>
    <row r="1815" spans="1:4" x14ac:dyDescent="0.25">
      <c r="A1815" s="1"/>
      <c r="C1815" s="1"/>
      <c r="D1815" s="33"/>
    </row>
    <row r="1816" spans="1:4" x14ac:dyDescent="0.25">
      <c r="A1816" s="1"/>
      <c r="C1816" s="1"/>
      <c r="D1816" s="33"/>
    </row>
    <row r="1817" spans="1:4" x14ac:dyDescent="0.25">
      <c r="A1817" s="1"/>
      <c r="C1817" s="1"/>
      <c r="D1817" s="33"/>
    </row>
    <row r="1818" spans="1:4" x14ac:dyDescent="0.25">
      <c r="A1818" s="1"/>
      <c r="C1818" s="1"/>
      <c r="D1818" s="33"/>
    </row>
    <row r="1819" spans="1:4" x14ac:dyDescent="0.25">
      <c r="A1819" s="1"/>
      <c r="C1819" s="1"/>
      <c r="D1819" s="33"/>
    </row>
    <row r="1820" spans="1:4" x14ac:dyDescent="0.25">
      <c r="A1820" s="1"/>
      <c r="C1820" s="1"/>
      <c r="D1820" s="33"/>
    </row>
    <row r="1821" spans="1:4" x14ac:dyDescent="0.25">
      <c r="A1821" s="1"/>
      <c r="C1821" s="1"/>
      <c r="D1821" s="33"/>
    </row>
    <row r="1822" spans="1:4" x14ac:dyDescent="0.25">
      <c r="A1822" s="1"/>
      <c r="C1822" s="1"/>
      <c r="D1822" s="33"/>
    </row>
    <row r="1823" spans="1:4" x14ac:dyDescent="0.25">
      <c r="A1823" s="1"/>
      <c r="C1823" s="1"/>
      <c r="D1823" s="33"/>
    </row>
    <row r="1824" spans="1:4" x14ac:dyDescent="0.25">
      <c r="A1824" s="1"/>
      <c r="C1824" s="1"/>
      <c r="D1824" s="33"/>
    </row>
    <row r="1825" spans="1:4" x14ac:dyDescent="0.25">
      <c r="A1825" s="1"/>
      <c r="C1825" s="1"/>
      <c r="D1825" s="33"/>
    </row>
    <row r="1826" spans="1:4" x14ac:dyDescent="0.25">
      <c r="A1826" s="1"/>
      <c r="C1826" s="1"/>
      <c r="D1826" s="33"/>
    </row>
    <row r="1827" spans="1:4" x14ac:dyDescent="0.25">
      <c r="A1827" s="1"/>
      <c r="C1827" s="1"/>
      <c r="D1827" s="33"/>
    </row>
    <row r="1828" spans="1:4" x14ac:dyDescent="0.25">
      <c r="A1828" s="1"/>
      <c r="C1828" s="1"/>
      <c r="D1828" s="33"/>
    </row>
    <row r="1829" spans="1:4" x14ac:dyDescent="0.25">
      <c r="A1829" s="1"/>
      <c r="C1829" s="1"/>
      <c r="D1829" s="33"/>
    </row>
    <row r="1830" spans="1:4" x14ac:dyDescent="0.25">
      <c r="A1830" s="1"/>
      <c r="C1830" s="1"/>
      <c r="D1830" s="33"/>
    </row>
    <row r="1831" spans="1:4" x14ac:dyDescent="0.25">
      <c r="A1831" s="1"/>
      <c r="C1831" s="1"/>
      <c r="D1831" s="33"/>
    </row>
    <row r="1832" spans="1:4" x14ac:dyDescent="0.25">
      <c r="A1832" s="1"/>
      <c r="C1832" s="1"/>
      <c r="D1832" s="33"/>
    </row>
    <row r="1833" spans="1:4" x14ac:dyDescent="0.25">
      <c r="A1833" s="1"/>
      <c r="C1833" s="1"/>
      <c r="D1833" s="33"/>
    </row>
    <row r="1834" spans="1:4" x14ac:dyDescent="0.25">
      <c r="A1834" s="1"/>
      <c r="C1834" s="1"/>
      <c r="D1834" s="33"/>
    </row>
    <row r="1835" spans="1:4" x14ac:dyDescent="0.25">
      <c r="A1835" s="1"/>
      <c r="C1835" s="1"/>
      <c r="D1835" s="33"/>
    </row>
    <row r="1836" spans="1:4" x14ac:dyDescent="0.25">
      <c r="A1836" s="1"/>
      <c r="C1836" s="1"/>
      <c r="D1836" s="33"/>
    </row>
    <row r="1837" spans="1:4" x14ac:dyDescent="0.25">
      <c r="A1837" s="1"/>
      <c r="C1837" s="1"/>
      <c r="D1837" s="33"/>
    </row>
    <row r="1838" spans="1:4" x14ac:dyDescent="0.25">
      <c r="A1838" s="1"/>
      <c r="C1838" s="1"/>
      <c r="D1838" s="33"/>
    </row>
    <row r="1839" spans="1:4" x14ac:dyDescent="0.25">
      <c r="A1839" s="1"/>
      <c r="C1839" s="1"/>
      <c r="D1839" s="33"/>
    </row>
    <row r="1840" spans="1:4" x14ac:dyDescent="0.25">
      <c r="A1840" s="1"/>
      <c r="C1840" s="1"/>
      <c r="D1840" s="33"/>
    </row>
    <row r="1841" spans="1:4" x14ac:dyDescent="0.25">
      <c r="A1841" s="1"/>
      <c r="C1841" s="1"/>
      <c r="D1841" s="33"/>
    </row>
    <row r="1842" spans="1:4" x14ac:dyDescent="0.25">
      <c r="A1842" s="1"/>
      <c r="C1842" s="1"/>
      <c r="D1842" s="33"/>
    </row>
    <row r="1843" spans="1:4" x14ac:dyDescent="0.25">
      <c r="A1843" s="1"/>
      <c r="C1843" s="1"/>
      <c r="D1843" s="33"/>
    </row>
    <row r="1844" spans="1:4" x14ac:dyDescent="0.25">
      <c r="A1844" s="1"/>
      <c r="C1844" s="1"/>
      <c r="D1844" s="33"/>
    </row>
    <row r="1845" spans="1:4" x14ac:dyDescent="0.25">
      <c r="A1845" s="1"/>
      <c r="C1845" s="1"/>
      <c r="D1845" s="33"/>
    </row>
    <row r="1846" spans="1:4" x14ac:dyDescent="0.25">
      <c r="A1846" s="1"/>
      <c r="C1846" s="1"/>
      <c r="D1846" s="33"/>
    </row>
    <row r="1847" spans="1:4" x14ac:dyDescent="0.25">
      <c r="A1847" s="1"/>
      <c r="C1847" s="1"/>
      <c r="D1847" s="33"/>
    </row>
    <row r="1848" spans="1:4" x14ac:dyDescent="0.25">
      <c r="A1848" s="1"/>
      <c r="C1848" s="1"/>
      <c r="D1848" s="33"/>
    </row>
    <row r="1849" spans="1:4" x14ac:dyDescent="0.25">
      <c r="A1849" s="1"/>
      <c r="C1849" s="1"/>
      <c r="D1849" s="33"/>
    </row>
    <row r="1850" spans="1:4" x14ac:dyDescent="0.25">
      <c r="A1850" s="1"/>
      <c r="C1850" s="1"/>
      <c r="D1850" s="33"/>
    </row>
    <row r="1851" spans="1:4" x14ac:dyDescent="0.25">
      <c r="A1851" s="1"/>
      <c r="C1851" s="1"/>
      <c r="D1851" s="33"/>
    </row>
    <row r="1852" spans="1:4" x14ac:dyDescent="0.25">
      <c r="A1852" s="1"/>
      <c r="C1852" s="1"/>
      <c r="D1852" s="33"/>
    </row>
    <row r="1853" spans="1:4" x14ac:dyDescent="0.25">
      <c r="A1853" s="1"/>
      <c r="C1853" s="1"/>
      <c r="D1853" s="33"/>
    </row>
    <row r="1854" spans="1:4" x14ac:dyDescent="0.25">
      <c r="A1854" s="1"/>
      <c r="C1854" s="1"/>
      <c r="D1854" s="33"/>
    </row>
    <row r="1855" spans="1:4" x14ac:dyDescent="0.25">
      <c r="A1855" s="1"/>
      <c r="C1855" s="1"/>
      <c r="D1855" s="33"/>
    </row>
    <row r="1856" spans="1:4" x14ac:dyDescent="0.25">
      <c r="A1856" s="1"/>
      <c r="C1856" s="1"/>
      <c r="D1856" s="33"/>
    </row>
    <row r="1857" spans="1:4" x14ac:dyDescent="0.25">
      <c r="A1857" s="1"/>
      <c r="C1857" s="1"/>
      <c r="D1857" s="33"/>
    </row>
    <row r="1858" spans="1:4" x14ac:dyDescent="0.25">
      <c r="A1858" s="1"/>
      <c r="C1858" s="1"/>
      <c r="D1858" s="33"/>
    </row>
    <row r="1859" spans="1:4" x14ac:dyDescent="0.25">
      <c r="A1859" s="1"/>
      <c r="C1859" s="1"/>
      <c r="D1859" s="33"/>
    </row>
    <row r="1860" spans="1:4" x14ac:dyDescent="0.25">
      <c r="A1860" s="1"/>
      <c r="C1860" s="1"/>
      <c r="D1860" s="33"/>
    </row>
    <row r="1861" spans="1:4" x14ac:dyDescent="0.25">
      <c r="A1861" s="1"/>
      <c r="C1861" s="1"/>
      <c r="D1861" s="33"/>
    </row>
    <row r="1862" spans="1:4" x14ac:dyDescent="0.25">
      <c r="A1862" s="1"/>
      <c r="C1862" s="1"/>
      <c r="D1862" s="33"/>
    </row>
    <row r="1863" spans="1:4" x14ac:dyDescent="0.25">
      <c r="A1863" s="1"/>
      <c r="C1863" s="1"/>
      <c r="D1863" s="33"/>
    </row>
    <row r="1864" spans="1:4" x14ac:dyDescent="0.25">
      <c r="A1864" s="1"/>
      <c r="C1864" s="1"/>
      <c r="D1864" s="33"/>
    </row>
    <row r="1865" spans="1:4" x14ac:dyDescent="0.25">
      <c r="A1865" s="1"/>
      <c r="C1865" s="1"/>
      <c r="D1865" s="33"/>
    </row>
    <row r="1866" spans="1:4" x14ac:dyDescent="0.25">
      <c r="A1866" s="1"/>
      <c r="C1866" s="1"/>
      <c r="D1866" s="33"/>
    </row>
    <row r="1867" spans="1:4" x14ac:dyDescent="0.25">
      <c r="A1867" s="1"/>
      <c r="C1867" s="1"/>
      <c r="D1867" s="33"/>
    </row>
    <row r="1868" spans="1:4" x14ac:dyDescent="0.25">
      <c r="A1868" s="1"/>
      <c r="C1868" s="1"/>
      <c r="D1868" s="33"/>
    </row>
    <row r="1869" spans="1:4" x14ac:dyDescent="0.25">
      <c r="A1869" s="1"/>
      <c r="C1869" s="1"/>
      <c r="D1869" s="33"/>
    </row>
    <row r="1870" spans="1:4" x14ac:dyDescent="0.25">
      <c r="A1870" s="1"/>
      <c r="C1870" s="1"/>
      <c r="D1870" s="33"/>
    </row>
    <row r="1871" spans="1:4" x14ac:dyDescent="0.25">
      <c r="A1871" s="1"/>
      <c r="C1871" s="1"/>
      <c r="D1871" s="33"/>
    </row>
    <row r="1872" spans="1:4" x14ac:dyDescent="0.25">
      <c r="A1872" s="1"/>
      <c r="C1872" s="1"/>
      <c r="D1872" s="33"/>
    </row>
    <row r="1873" spans="1:4" x14ac:dyDescent="0.25">
      <c r="A1873" s="1"/>
      <c r="C1873" s="1"/>
      <c r="D1873" s="33"/>
    </row>
    <row r="1874" spans="1:4" x14ac:dyDescent="0.25">
      <c r="A1874" s="1"/>
      <c r="C1874" s="1"/>
      <c r="D1874" s="33"/>
    </row>
    <row r="1875" spans="1:4" x14ac:dyDescent="0.25">
      <c r="A1875" s="1"/>
      <c r="C1875" s="1"/>
      <c r="D1875" s="33"/>
    </row>
    <row r="1876" spans="1:4" x14ac:dyDescent="0.25">
      <c r="A1876" s="1"/>
      <c r="C1876" s="1"/>
      <c r="D1876" s="33"/>
    </row>
    <row r="1877" spans="1:4" x14ac:dyDescent="0.25">
      <c r="A1877" s="1"/>
      <c r="C1877" s="1"/>
      <c r="D1877" s="33"/>
    </row>
    <row r="1878" spans="1:4" x14ac:dyDescent="0.25">
      <c r="A1878" s="1"/>
      <c r="C1878" s="1"/>
      <c r="D1878" s="33"/>
    </row>
    <row r="1879" spans="1:4" x14ac:dyDescent="0.25">
      <c r="A1879" s="1"/>
      <c r="C1879" s="1"/>
      <c r="D1879" s="33"/>
    </row>
    <row r="1880" spans="1:4" x14ac:dyDescent="0.25">
      <c r="A1880" s="1"/>
      <c r="C1880" s="1"/>
      <c r="D1880" s="33"/>
    </row>
    <row r="1881" spans="1:4" x14ac:dyDescent="0.25">
      <c r="A1881" s="1"/>
      <c r="C1881" s="1"/>
      <c r="D1881" s="33"/>
    </row>
    <row r="1882" spans="1:4" x14ac:dyDescent="0.25">
      <c r="A1882" s="1"/>
      <c r="C1882" s="1"/>
      <c r="D1882" s="33"/>
    </row>
    <row r="1883" spans="1:4" x14ac:dyDescent="0.25">
      <c r="A1883" s="1"/>
      <c r="C1883" s="1"/>
      <c r="D1883" s="33"/>
    </row>
    <row r="1884" spans="1:4" x14ac:dyDescent="0.25">
      <c r="A1884" s="1"/>
      <c r="C1884" s="1"/>
      <c r="D1884" s="33"/>
    </row>
    <row r="1885" spans="1:4" x14ac:dyDescent="0.25">
      <c r="A1885" s="1"/>
      <c r="C1885" s="1"/>
      <c r="D1885" s="33"/>
    </row>
    <row r="1886" spans="1:4" x14ac:dyDescent="0.25">
      <c r="A1886" s="1"/>
      <c r="C1886" s="1"/>
      <c r="D1886" s="33"/>
    </row>
    <row r="1887" spans="1:4" x14ac:dyDescent="0.25">
      <c r="A1887" s="1"/>
      <c r="C1887" s="1"/>
      <c r="D1887" s="33"/>
    </row>
    <row r="1888" spans="1:4" x14ac:dyDescent="0.25">
      <c r="A1888" s="1"/>
      <c r="C1888" s="1"/>
      <c r="D1888" s="33"/>
    </row>
    <row r="1889" spans="1:4" x14ac:dyDescent="0.25">
      <c r="A1889" s="1"/>
      <c r="C1889" s="1"/>
      <c r="D1889" s="33"/>
    </row>
    <row r="1890" spans="1:4" x14ac:dyDescent="0.25">
      <c r="A1890" s="1"/>
      <c r="C1890" s="1"/>
      <c r="D1890" s="33"/>
    </row>
    <row r="1891" spans="1:4" x14ac:dyDescent="0.25">
      <c r="A1891" s="1"/>
      <c r="C1891" s="1"/>
      <c r="D1891" s="33"/>
    </row>
    <row r="1892" spans="1:4" x14ac:dyDescent="0.25">
      <c r="A1892" s="1"/>
      <c r="C1892" s="1"/>
      <c r="D1892" s="33"/>
    </row>
    <row r="1893" spans="1:4" x14ac:dyDescent="0.25">
      <c r="A1893" s="1"/>
      <c r="C1893" s="1"/>
      <c r="D1893" s="33"/>
    </row>
    <row r="1894" spans="1:4" x14ac:dyDescent="0.25">
      <c r="A1894" s="1"/>
      <c r="C1894" s="1"/>
      <c r="D1894" s="33"/>
    </row>
    <row r="1895" spans="1:4" x14ac:dyDescent="0.25">
      <c r="A1895" s="1"/>
      <c r="C1895" s="1"/>
      <c r="D1895" s="33"/>
    </row>
    <row r="1896" spans="1:4" x14ac:dyDescent="0.25">
      <c r="A1896" s="1"/>
      <c r="C1896" s="1"/>
      <c r="D1896" s="33"/>
    </row>
    <row r="1897" spans="1:4" x14ac:dyDescent="0.25">
      <c r="A1897" s="1"/>
      <c r="C1897" s="1"/>
      <c r="D1897" s="33"/>
    </row>
    <row r="1898" spans="1:4" x14ac:dyDescent="0.25">
      <c r="A1898" s="1"/>
      <c r="C1898" s="1"/>
      <c r="D1898" s="33"/>
    </row>
    <row r="1899" spans="1:4" x14ac:dyDescent="0.25">
      <c r="A1899" s="1"/>
      <c r="C1899" s="1"/>
      <c r="D1899" s="33"/>
    </row>
    <row r="1900" spans="1:4" x14ac:dyDescent="0.25">
      <c r="A1900" s="1"/>
      <c r="C1900" s="1"/>
      <c r="D1900" s="33"/>
    </row>
    <row r="1901" spans="1:4" x14ac:dyDescent="0.25">
      <c r="A1901" s="1"/>
      <c r="C1901" s="1"/>
      <c r="D1901" s="33"/>
    </row>
    <row r="1902" spans="1:4" x14ac:dyDescent="0.25">
      <c r="A1902" s="1"/>
      <c r="C1902" s="1"/>
      <c r="D1902" s="33"/>
    </row>
    <row r="1903" spans="1:4" x14ac:dyDescent="0.25">
      <c r="A1903" s="1"/>
      <c r="C1903" s="1"/>
      <c r="D1903" s="33"/>
    </row>
    <row r="1904" spans="1:4" x14ac:dyDescent="0.25">
      <c r="A1904" s="1"/>
      <c r="C1904" s="1"/>
      <c r="D1904" s="33"/>
    </row>
    <row r="1905" spans="1:4" x14ac:dyDescent="0.25">
      <c r="A1905" s="1"/>
      <c r="C1905" s="1"/>
      <c r="D1905" s="33"/>
    </row>
    <row r="1906" spans="1:4" x14ac:dyDescent="0.25">
      <c r="A1906" s="1"/>
      <c r="C1906" s="1"/>
      <c r="D1906" s="33"/>
    </row>
    <row r="1907" spans="1:4" x14ac:dyDescent="0.25">
      <c r="A1907" s="1"/>
      <c r="C1907" s="1"/>
      <c r="D1907" s="33"/>
    </row>
    <row r="1908" spans="1:4" x14ac:dyDescent="0.25">
      <c r="A1908" s="1"/>
      <c r="C1908" s="1"/>
      <c r="D1908" s="33"/>
    </row>
    <row r="1909" spans="1:4" x14ac:dyDescent="0.25">
      <c r="A1909" s="1"/>
      <c r="C1909" s="1"/>
      <c r="D1909" s="33"/>
    </row>
    <row r="1910" spans="1:4" x14ac:dyDescent="0.25">
      <c r="A1910" s="1"/>
      <c r="C1910" s="1"/>
      <c r="D1910" s="33"/>
    </row>
    <row r="1911" spans="1:4" x14ac:dyDescent="0.25">
      <c r="A1911" s="1"/>
      <c r="C1911" s="1"/>
      <c r="D1911" s="33"/>
    </row>
    <row r="1912" spans="1:4" x14ac:dyDescent="0.25">
      <c r="A1912" s="1"/>
      <c r="C1912" s="1"/>
      <c r="D1912" s="33"/>
    </row>
    <row r="1913" spans="1:4" x14ac:dyDescent="0.25">
      <c r="A1913" s="1"/>
      <c r="C1913" s="1"/>
      <c r="D1913" s="33"/>
    </row>
    <row r="1914" spans="1:4" x14ac:dyDescent="0.25">
      <c r="A1914" s="1"/>
      <c r="C1914" s="1"/>
      <c r="D1914" s="33"/>
    </row>
    <row r="1915" spans="1:4" x14ac:dyDescent="0.25">
      <c r="A1915" s="1"/>
      <c r="C1915" s="1"/>
      <c r="D1915" s="33"/>
    </row>
    <row r="1916" spans="1:4" x14ac:dyDescent="0.25">
      <c r="A1916" s="1"/>
      <c r="C1916" s="1"/>
      <c r="D1916" s="33"/>
    </row>
    <row r="1917" spans="1:4" x14ac:dyDescent="0.25">
      <c r="A1917" s="1"/>
      <c r="C1917" s="1"/>
      <c r="D1917" s="33"/>
    </row>
    <row r="1918" spans="1:4" x14ac:dyDescent="0.25">
      <c r="A1918" s="1"/>
      <c r="C1918" s="1"/>
      <c r="D1918" s="33"/>
    </row>
    <row r="1919" spans="1:4" x14ac:dyDescent="0.25">
      <c r="A1919" s="1"/>
      <c r="C1919" s="1"/>
      <c r="D1919" s="33"/>
    </row>
    <row r="1920" spans="1:4" x14ac:dyDescent="0.25">
      <c r="A1920" s="1"/>
      <c r="C1920" s="1"/>
      <c r="D1920" s="33"/>
    </row>
    <row r="1921" spans="1:4" x14ac:dyDescent="0.25">
      <c r="A1921" s="1"/>
      <c r="C1921" s="1"/>
      <c r="D1921" s="33"/>
    </row>
    <row r="1922" spans="1:4" x14ac:dyDescent="0.25">
      <c r="A1922" s="1"/>
      <c r="C1922" s="1"/>
      <c r="D1922" s="33"/>
    </row>
    <row r="1923" spans="1:4" x14ac:dyDescent="0.25">
      <c r="A1923" s="1"/>
      <c r="C1923" s="1"/>
      <c r="D1923" s="33"/>
    </row>
    <row r="1924" spans="1:4" x14ac:dyDescent="0.25">
      <c r="A1924" s="1"/>
      <c r="C1924" s="1"/>
      <c r="D1924" s="33"/>
    </row>
    <row r="1925" spans="1:4" x14ac:dyDescent="0.25">
      <c r="A1925" s="1"/>
      <c r="C1925" s="1"/>
      <c r="D1925" s="33"/>
    </row>
    <row r="1926" spans="1:4" x14ac:dyDescent="0.25">
      <c r="A1926" s="1"/>
      <c r="C1926" s="1"/>
      <c r="D1926" s="33"/>
    </row>
    <row r="1927" spans="1:4" x14ac:dyDescent="0.25">
      <c r="A1927" s="1"/>
      <c r="C1927" s="1"/>
      <c r="D1927" s="33"/>
    </row>
    <row r="1928" spans="1:4" x14ac:dyDescent="0.25">
      <c r="A1928" s="1"/>
      <c r="C1928" s="1"/>
      <c r="D1928" s="33"/>
    </row>
    <row r="1929" spans="1:4" x14ac:dyDescent="0.25">
      <c r="A1929" s="1"/>
      <c r="C1929" s="1"/>
      <c r="D1929" s="33"/>
    </row>
    <row r="1930" spans="1:4" x14ac:dyDescent="0.25">
      <c r="A1930" s="1"/>
      <c r="C1930" s="1"/>
      <c r="D1930" s="33"/>
    </row>
    <row r="1931" spans="1:4" x14ac:dyDescent="0.25">
      <c r="A1931" s="1"/>
      <c r="C1931" s="1"/>
      <c r="D1931" s="33"/>
    </row>
    <row r="1932" spans="1:4" x14ac:dyDescent="0.25">
      <c r="A1932" s="1"/>
      <c r="C1932" s="1"/>
      <c r="D1932" s="33"/>
    </row>
    <row r="1933" spans="1:4" x14ac:dyDescent="0.25">
      <c r="A1933" s="1"/>
      <c r="C1933" s="1"/>
      <c r="D1933" s="33"/>
    </row>
    <row r="1934" spans="1:4" x14ac:dyDescent="0.25">
      <c r="A1934" s="1"/>
      <c r="C1934" s="1"/>
      <c r="D1934" s="33"/>
    </row>
    <row r="1935" spans="1:4" x14ac:dyDescent="0.25">
      <c r="A1935" s="1"/>
      <c r="C1935" s="1"/>
      <c r="D1935" s="33"/>
    </row>
    <row r="1936" spans="1:4" x14ac:dyDescent="0.25">
      <c r="A1936" s="1"/>
      <c r="C1936" s="1"/>
      <c r="D1936" s="33"/>
    </row>
    <row r="1937" spans="1:4" x14ac:dyDescent="0.25">
      <c r="A1937" s="1"/>
      <c r="C1937" s="1"/>
      <c r="D1937" s="33"/>
    </row>
    <row r="1938" spans="1:4" x14ac:dyDescent="0.25">
      <c r="A1938" s="1"/>
      <c r="C1938" s="1"/>
      <c r="D1938" s="33"/>
    </row>
    <row r="1939" spans="1:4" x14ac:dyDescent="0.25">
      <c r="A1939" s="1"/>
      <c r="C1939" s="1"/>
      <c r="D1939" s="33"/>
    </row>
    <row r="1940" spans="1:4" x14ac:dyDescent="0.25">
      <c r="A1940" s="1"/>
      <c r="C1940" s="1"/>
      <c r="D1940" s="33"/>
    </row>
    <row r="1941" spans="1:4" x14ac:dyDescent="0.25">
      <c r="A1941" s="1"/>
      <c r="C1941" s="1"/>
      <c r="D1941" s="33"/>
    </row>
    <row r="1942" spans="1:4" x14ac:dyDescent="0.25">
      <c r="A1942" s="1"/>
      <c r="C1942" s="1"/>
      <c r="D1942" s="33"/>
    </row>
    <row r="1943" spans="1:4" x14ac:dyDescent="0.25">
      <c r="A1943" s="1"/>
      <c r="C1943" s="1"/>
      <c r="D1943" s="33"/>
    </row>
    <row r="1944" spans="1:4" x14ac:dyDescent="0.25">
      <c r="A1944" s="1"/>
      <c r="C1944" s="1"/>
      <c r="D1944" s="33"/>
    </row>
    <row r="1945" spans="1:4" x14ac:dyDescent="0.25">
      <c r="A1945" s="1"/>
      <c r="C1945" s="1"/>
      <c r="D1945" s="33"/>
    </row>
    <row r="1946" spans="1:4" x14ac:dyDescent="0.25">
      <c r="A1946" s="1"/>
      <c r="C1946" s="1"/>
      <c r="D1946" s="33"/>
    </row>
    <row r="1947" spans="1:4" x14ac:dyDescent="0.25">
      <c r="A1947" s="1"/>
      <c r="C1947" s="1"/>
      <c r="D1947" s="33"/>
    </row>
    <row r="1948" spans="1:4" x14ac:dyDescent="0.25">
      <c r="A1948" s="1"/>
      <c r="C1948" s="1"/>
      <c r="D1948" s="33"/>
    </row>
    <row r="1949" spans="1:4" x14ac:dyDescent="0.25">
      <c r="A1949" s="1"/>
      <c r="C1949" s="1"/>
      <c r="D1949" s="33"/>
    </row>
    <row r="1950" spans="1:4" x14ac:dyDescent="0.25">
      <c r="A1950" s="1"/>
      <c r="C1950" s="1"/>
      <c r="D1950" s="33"/>
    </row>
    <row r="1951" spans="1:4" x14ac:dyDescent="0.25">
      <c r="A1951" s="1"/>
      <c r="C1951" s="1"/>
      <c r="D1951" s="33"/>
    </row>
    <row r="1952" spans="1:4" x14ac:dyDescent="0.25">
      <c r="A1952" s="1"/>
      <c r="C1952" s="1"/>
      <c r="D1952" s="33"/>
    </row>
    <row r="1953" spans="1:4" x14ac:dyDescent="0.25">
      <c r="A1953" s="1"/>
      <c r="C1953" s="1"/>
      <c r="D1953" s="33"/>
    </row>
    <row r="1954" spans="1:4" x14ac:dyDescent="0.25">
      <c r="A1954" s="1"/>
      <c r="C1954" s="1"/>
      <c r="D1954" s="33"/>
    </row>
    <row r="1955" spans="1:4" x14ac:dyDescent="0.25">
      <c r="A1955" s="1"/>
      <c r="C1955" s="1"/>
      <c r="D1955" s="33"/>
    </row>
    <row r="1956" spans="1:4" x14ac:dyDescent="0.25">
      <c r="A1956" s="1"/>
      <c r="C1956" s="1"/>
      <c r="D1956" s="33"/>
    </row>
    <row r="1957" spans="1:4" x14ac:dyDescent="0.25">
      <c r="A1957" s="1"/>
      <c r="C1957" s="1"/>
      <c r="D1957" s="33"/>
    </row>
    <row r="1958" spans="1:4" x14ac:dyDescent="0.25">
      <c r="A1958" s="1"/>
      <c r="C1958" s="1"/>
      <c r="D1958" s="33"/>
    </row>
    <row r="1959" spans="1:4" x14ac:dyDescent="0.25">
      <c r="A1959" s="1"/>
      <c r="C1959" s="1"/>
      <c r="D1959" s="33"/>
    </row>
    <row r="1960" spans="1:4" x14ac:dyDescent="0.25">
      <c r="A1960" s="1"/>
      <c r="C1960" s="1"/>
      <c r="D1960" s="33"/>
    </row>
    <row r="1961" spans="1:4" x14ac:dyDescent="0.25">
      <c r="A1961" s="1"/>
      <c r="C1961" s="1"/>
      <c r="D1961" s="33"/>
    </row>
    <row r="1962" spans="1:4" x14ac:dyDescent="0.25">
      <c r="A1962" s="1"/>
      <c r="C1962" s="1"/>
      <c r="D1962" s="33"/>
    </row>
    <row r="1963" spans="1:4" x14ac:dyDescent="0.25">
      <c r="A1963" s="1"/>
      <c r="C1963" s="1"/>
      <c r="D1963" s="33"/>
    </row>
    <row r="1964" spans="1:4" x14ac:dyDescent="0.25">
      <c r="A1964" s="1"/>
      <c r="C1964" s="1"/>
      <c r="D1964" s="33"/>
    </row>
    <row r="1965" spans="1:4" x14ac:dyDescent="0.25">
      <c r="A1965" s="1"/>
      <c r="C1965" s="1"/>
      <c r="D1965" s="33"/>
    </row>
    <row r="1966" spans="1:4" x14ac:dyDescent="0.25">
      <c r="A1966" s="1"/>
      <c r="C1966" s="1"/>
      <c r="D1966" s="33"/>
    </row>
    <row r="1967" spans="1:4" x14ac:dyDescent="0.25">
      <c r="A1967" s="1"/>
      <c r="C1967" s="1"/>
      <c r="D1967" s="33"/>
    </row>
    <row r="1968" spans="1:4" x14ac:dyDescent="0.25">
      <c r="A1968" s="1"/>
      <c r="C1968" s="1"/>
      <c r="D1968" s="33"/>
    </row>
    <row r="1969" spans="1:4" x14ac:dyDescent="0.25">
      <c r="A1969" s="1"/>
      <c r="C1969" s="1"/>
      <c r="D1969" s="33"/>
    </row>
    <row r="1970" spans="1:4" x14ac:dyDescent="0.25">
      <c r="A1970" s="1"/>
      <c r="C1970" s="1"/>
      <c r="D1970" s="33"/>
    </row>
    <row r="1971" spans="1:4" x14ac:dyDescent="0.25">
      <c r="A1971" s="1"/>
      <c r="C1971" s="1"/>
      <c r="D1971" s="33"/>
    </row>
    <row r="1972" spans="1:4" x14ac:dyDescent="0.25">
      <c r="A1972" s="1"/>
      <c r="C1972" s="1"/>
      <c r="D1972" s="33"/>
    </row>
    <row r="1973" spans="1:4" x14ac:dyDescent="0.25">
      <c r="A1973" s="1"/>
      <c r="C1973" s="1"/>
      <c r="D1973" s="33"/>
    </row>
    <row r="1974" spans="1:4" x14ac:dyDescent="0.25">
      <c r="A1974" s="1"/>
      <c r="C1974" s="1"/>
      <c r="D1974" s="33"/>
    </row>
    <row r="1975" spans="1:4" x14ac:dyDescent="0.25">
      <c r="A1975" s="1"/>
      <c r="C1975" s="1"/>
      <c r="D1975" s="33"/>
    </row>
    <row r="1976" spans="1:4" x14ac:dyDescent="0.25">
      <c r="A1976" s="1"/>
      <c r="C1976" s="1"/>
      <c r="D1976" s="33"/>
    </row>
    <row r="1977" spans="1:4" x14ac:dyDescent="0.25">
      <c r="A1977" s="1"/>
      <c r="C1977" s="1"/>
      <c r="D1977" s="33"/>
    </row>
    <row r="1978" spans="1:4" x14ac:dyDescent="0.25">
      <c r="A1978" s="1"/>
      <c r="C1978" s="1"/>
      <c r="D1978" s="33"/>
    </row>
    <row r="1979" spans="1:4" x14ac:dyDescent="0.25">
      <c r="A1979" s="1"/>
      <c r="C1979" s="1"/>
      <c r="D1979" s="33"/>
    </row>
    <row r="1980" spans="1:4" x14ac:dyDescent="0.25">
      <c r="A1980" s="1"/>
      <c r="C1980" s="1"/>
      <c r="D1980" s="33"/>
    </row>
    <row r="1981" spans="1:4" x14ac:dyDescent="0.25">
      <c r="A1981" s="1"/>
      <c r="C1981" s="1"/>
      <c r="D1981" s="33"/>
    </row>
    <row r="1982" spans="1:4" x14ac:dyDescent="0.25">
      <c r="A1982" s="1"/>
      <c r="C1982" s="1"/>
      <c r="D1982" s="33"/>
    </row>
    <row r="1983" spans="1:4" x14ac:dyDescent="0.25">
      <c r="A1983" s="1"/>
      <c r="C1983" s="1"/>
      <c r="D1983" s="33"/>
    </row>
    <row r="1984" spans="1:4" x14ac:dyDescent="0.25">
      <c r="A1984" s="1"/>
      <c r="C1984" s="1"/>
      <c r="D1984" s="33"/>
    </row>
    <row r="1985" spans="1:4" x14ac:dyDescent="0.25">
      <c r="A1985" s="1"/>
      <c r="C1985" s="1"/>
      <c r="D1985" s="33"/>
    </row>
    <row r="1986" spans="1:4" x14ac:dyDescent="0.25">
      <c r="A1986" s="1"/>
      <c r="C1986" s="1"/>
      <c r="D1986" s="33"/>
    </row>
    <row r="1987" spans="1:4" x14ac:dyDescent="0.25">
      <c r="A1987" s="1"/>
      <c r="C1987" s="1"/>
      <c r="D1987" s="33"/>
    </row>
    <row r="1988" spans="1:4" x14ac:dyDescent="0.25">
      <c r="A1988" s="1"/>
      <c r="C1988" s="1"/>
      <c r="D1988" s="33"/>
    </row>
    <row r="1989" spans="1:4" x14ac:dyDescent="0.25">
      <c r="A1989" s="1"/>
      <c r="C1989" s="1"/>
      <c r="D1989" s="33"/>
    </row>
    <row r="1990" spans="1:4" x14ac:dyDescent="0.25">
      <c r="A1990" s="1"/>
      <c r="C1990" s="1"/>
      <c r="D1990" s="33"/>
    </row>
    <row r="1991" spans="1:4" x14ac:dyDescent="0.25">
      <c r="A1991" s="1"/>
      <c r="C1991" s="1"/>
      <c r="D1991" s="33"/>
    </row>
    <row r="1992" spans="1:4" x14ac:dyDescent="0.25">
      <c r="A1992" s="1"/>
      <c r="C1992" s="1"/>
      <c r="D1992" s="33"/>
    </row>
    <row r="1993" spans="1:4" x14ac:dyDescent="0.25">
      <c r="A1993" s="1"/>
      <c r="C1993" s="1"/>
      <c r="D1993" s="33"/>
    </row>
    <row r="1994" spans="1:4" x14ac:dyDescent="0.25">
      <c r="A1994" s="1"/>
      <c r="C1994" s="1"/>
      <c r="D1994" s="33"/>
    </row>
    <row r="1995" spans="1:4" x14ac:dyDescent="0.25">
      <c r="A1995" s="1"/>
      <c r="C1995" s="1"/>
      <c r="D1995" s="33"/>
    </row>
    <row r="1996" spans="1:4" x14ac:dyDescent="0.25">
      <c r="A1996" s="1"/>
      <c r="C1996" s="1"/>
      <c r="D1996" s="33"/>
    </row>
    <row r="1997" spans="1:4" x14ac:dyDescent="0.25">
      <c r="A1997" s="1"/>
      <c r="C1997" s="1"/>
      <c r="D1997" s="33"/>
    </row>
    <row r="1998" spans="1:4" x14ac:dyDescent="0.25">
      <c r="A1998" s="1"/>
      <c r="C1998" s="1"/>
      <c r="D1998" s="33"/>
    </row>
    <row r="1999" spans="1:4" x14ac:dyDescent="0.25">
      <c r="A1999" s="1"/>
      <c r="C1999" s="1"/>
      <c r="D1999" s="33"/>
    </row>
    <row r="2000" spans="1:4" x14ac:dyDescent="0.25">
      <c r="A2000" s="1"/>
      <c r="C2000" s="1"/>
      <c r="D2000" s="33"/>
    </row>
    <row r="2001" spans="1:4" x14ac:dyDescent="0.25">
      <c r="A2001" s="1"/>
      <c r="C2001" s="1"/>
      <c r="D2001" s="33"/>
    </row>
    <row r="2002" spans="1:4" x14ac:dyDescent="0.25">
      <c r="A2002" s="1"/>
      <c r="C2002" s="1"/>
      <c r="D2002" s="33"/>
    </row>
    <row r="2003" spans="1:4" x14ac:dyDescent="0.25">
      <c r="A2003" s="1"/>
      <c r="C2003" s="1"/>
      <c r="D2003" s="33"/>
    </row>
    <row r="2004" spans="1:4" x14ac:dyDescent="0.25">
      <c r="A2004" s="1"/>
      <c r="C2004" s="1"/>
      <c r="D2004" s="33"/>
    </row>
    <row r="2005" spans="1:4" x14ac:dyDescent="0.25">
      <c r="A2005" s="1"/>
      <c r="C2005" s="1"/>
      <c r="D2005" s="33"/>
    </row>
    <row r="2006" spans="1:4" x14ac:dyDescent="0.25">
      <c r="A2006" s="1"/>
      <c r="C2006" s="1"/>
      <c r="D2006" s="33"/>
    </row>
    <row r="2007" spans="1:4" x14ac:dyDescent="0.25">
      <c r="A2007" s="1"/>
      <c r="C2007" s="1"/>
      <c r="D2007" s="33"/>
    </row>
    <row r="2008" spans="1:4" x14ac:dyDescent="0.25">
      <c r="A2008" s="1"/>
      <c r="C2008" s="1"/>
      <c r="D2008" s="33"/>
    </row>
    <row r="2009" spans="1:4" x14ac:dyDescent="0.25">
      <c r="A2009" s="1"/>
      <c r="C2009" s="1"/>
      <c r="D2009" s="33"/>
    </row>
    <row r="2010" spans="1:4" x14ac:dyDescent="0.25">
      <c r="A2010" s="1"/>
      <c r="C2010" s="1"/>
      <c r="D2010" s="33"/>
    </row>
    <row r="2011" spans="1:4" x14ac:dyDescent="0.25">
      <c r="A2011" s="1"/>
      <c r="C2011" s="1"/>
      <c r="D2011" s="33"/>
    </row>
    <row r="2012" spans="1:4" x14ac:dyDescent="0.25">
      <c r="A2012" s="1"/>
      <c r="C2012" s="1"/>
      <c r="D2012" s="33"/>
    </row>
    <row r="2013" spans="1:4" x14ac:dyDescent="0.25">
      <c r="A2013" s="1"/>
      <c r="C2013" s="1"/>
      <c r="D2013" s="33"/>
    </row>
    <row r="2014" spans="1:4" x14ac:dyDescent="0.25">
      <c r="A2014" s="1"/>
      <c r="C2014" s="1"/>
      <c r="D2014" s="33"/>
    </row>
    <row r="2015" spans="1:4" x14ac:dyDescent="0.25">
      <c r="A2015" s="1"/>
      <c r="C2015" s="1"/>
      <c r="D2015" s="33"/>
    </row>
    <row r="2016" spans="1:4" x14ac:dyDescent="0.25">
      <c r="A2016" s="1"/>
      <c r="C2016" s="1"/>
      <c r="D2016" s="33"/>
    </row>
    <row r="2017" spans="1:4" x14ac:dyDescent="0.25">
      <c r="A2017" s="1"/>
      <c r="C2017" s="1"/>
      <c r="D2017" s="33"/>
    </row>
    <row r="2018" spans="1:4" x14ac:dyDescent="0.25">
      <c r="A2018" s="1"/>
      <c r="C2018" s="1"/>
      <c r="D2018" s="33"/>
    </row>
    <row r="2019" spans="1:4" x14ac:dyDescent="0.25">
      <c r="A2019" s="1"/>
      <c r="C2019" s="1"/>
      <c r="D2019" s="33"/>
    </row>
    <row r="2020" spans="1:4" x14ac:dyDescent="0.25">
      <c r="A2020" s="1"/>
      <c r="C2020" s="1"/>
      <c r="D2020" s="33"/>
    </row>
    <row r="2021" spans="1:4" x14ac:dyDescent="0.25">
      <c r="A2021" s="1"/>
      <c r="C2021" s="1"/>
      <c r="D2021" s="33"/>
    </row>
    <row r="2022" spans="1:4" x14ac:dyDescent="0.25">
      <c r="A2022" s="1"/>
      <c r="C2022" s="1"/>
      <c r="D2022" s="33"/>
    </row>
    <row r="2023" spans="1:4" x14ac:dyDescent="0.25">
      <c r="A2023" s="1"/>
      <c r="C2023" s="1"/>
      <c r="D2023" s="33"/>
    </row>
    <row r="2024" spans="1:4" x14ac:dyDescent="0.25">
      <c r="A2024" s="1"/>
      <c r="C2024" s="1"/>
      <c r="D2024" s="33"/>
    </row>
    <row r="2025" spans="1:4" x14ac:dyDescent="0.25">
      <c r="A2025" s="1"/>
      <c r="C2025" s="1"/>
      <c r="D2025" s="33"/>
    </row>
    <row r="2026" spans="1:4" x14ac:dyDescent="0.25">
      <c r="A2026" s="1"/>
      <c r="C2026" s="1"/>
      <c r="D2026" s="33"/>
    </row>
    <row r="2027" spans="1:4" x14ac:dyDescent="0.25">
      <c r="A2027" s="1"/>
      <c r="C2027" s="1"/>
      <c r="D2027" s="33"/>
    </row>
    <row r="2028" spans="1:4" x14ac:dyDescent="0.25">
      <c r="A2028" s="1"/>
      <c r="C2028" s="1"/>
      <c r="D2028" s="33"/>
    </row>
    <row r="2029" spans="1:4" x14ac:dyDescent="0.25">
      <c r="A2029" s="1"/>
      <c r="C2029" s="1"/>
      <c r="D2029" s="33"/>
    </row>
    <row r="2030" spans="1:4" x14ac:dyDescent="0.25">
      <c r="A2030" s="1"/>
      <c r="C2030" s="1"/>
      <c r="D2030" s="33"/>
    </row>
    <row r="2031" spans="1:4" x14ac:dyDescent="0.25">
      <c r="A2031" s="1"/>
      <c r="C2031" s="1"/>
      <c r="D2031" s="33"/>
    </row>
    <row r="2032" spans="1:4" x14ac:dyDescent="0.25">
      <c r="A2032" s="1"/>
      <c r="C2032" s="1"/>
      <c r="D2032" s="33"/>
    </row>
    <row r="2033" spans="1:4" x14ac:dyDescent="0.25">
      <c r="A2033" s="1"/>
      <c r="C2033" s="1"/>
      <c r="D2033" s="33"/>
    </row>
    <row r="2034" spans="1:4" x14ac:dyDescent="0.25">
      <c r="A2034" s="1"/>
      <c r="C2034" s="1"/>
      <c r="D2034" s="33"/>
    </row>
    <row r="2035" spans="1:4" x14ac:dyDescent="0.25">
      <c r="A2035" s="1"/>
      <c r="C2035" s="1"/>
      <c r="D2035" s="33"/>
    </row>
    <row r="2036" spans="1:4" x14ac:dyDescent="0.25">
      <c r="A2036" s="1"/>
      <c r="C2036" s="1"/>
      <c r="D2036" s="33"/>
    </row>
    <row r="2037" spans="1:4" x14ac:dyDescent="0.25">
      <c r="A2037" s="1"/>
      <c r="C2037" s="1"/>
      <c r="D2037" s="33"/>
    </row>
    <row r="2038" spans="1:4" x14ac:dyDescent="0.25">
      <c r="A2038" s="1"/>
      <c r="C2038" s="1"/>
      <c r="D2038" s="33"/>
    </row>
    <row r="2039" spans="1:4" x14ac:dyDescent="0.25">
      <c r="A2039" s="1"/>
      <c r="C2039" s="1"/>
      <c r="D2039" s="33"/>
    </row>
    <row r="2040" spans="1:4" x14ac:dyDescent="0.25">
      <c r="A2040" s="1"/>
      <c r="C2040" s="1"/>
      <c r="D2040" s="33"/>
    </row>
    <row r="2041" spans="1:4" x14ac:dyDescent="0.25">
      <c r="A2041" s="1"/>
      <c r="C2041" s="1"/>
      <c r="D2041" s="33"/>
    </row>
    <row r="2042" spans="1:4" x14ac:dyDescent="0.25">
      <c r="A2042" s="1"/>
      <c r="C2042" s="1"/>
      <c r="D2042" s="33"/>
    </row>
    <row r="2043" spans="1:4" x14ac:dyDescent="0.25">
      <c r="A2043" s="1"/>
      <c r="C2043" s="1"/>
      <c r="D2043" s="33"/>
    </row>
    <row r="2044" spans="1:4" x14ac:dyDescent="0.25">
      <c r="A2044" s="1"/>
      <c r="C2044" s="1"/>
      <c r="D2044" s="33"/>
    </row>
    <row r="2045" spans="1:4" x14ac:dyDescent="0.25">
      <c r="A2045" s="1"/>
      <c r="C2045" s="1"/>
      <c r="D2045" s="33"/>
    </row>
    <row r="2046" spans="1:4" x14ac:dyDescent="0.25">
      <c r="A2046" s="1"/>
      <c r="C2046" s="1"/>
      <c r="D2046" s="33"/>
    </row>
    <row r="2047" spans="1:4" x14ac:dyDescent="0.25">
      <c r="A2047" s="1"/>
      <c r="C2047" s="1"/>
      <c r="D2047" s="33"/>
    </row>
    <row r="2048" spans="1:4" x14ac:dyDescent="0.25">
      <c r="A2048" s="1"/>
      <c r="C2048" s="1"/>
      <c r="D2048" s="33"/>
    </row>
    <row r="2049" spans="1:4" x14ac:dyDescent="0.25">
      <c r="A2049" s="1"/>
      <c r="C2049" s="1"/>
      <c r="D2049" s="33"/>
    </row>
    <row r="2050" spans="1:4" x14ac:dyDescent="0.25">
      <c r="A2050" s="1"/>
      <c r="C2050" s="1"/>
      <c r="D2050" s="33"/>
    </row>
    <row r="2051" spans="1:4" x14ac:dyDescent="0.25">
      <c r="A2051" s="1"/>
      <c r="C2051" s="1"/>
      <c r="D2051" s="33"/>
    </row>
    <row r="2052" spans="1:4" x14ac:dyDescent="0.25">
      <c r="A2052" s="1"/>
      <c r="C2052" s="1"/>
      <c r="D2052" s="33"/>
    </row>
    <row r="2053" spans="1:4" x14ac:dyDescent="0.25">
      <c r="A2053" s="1"/>
      <c r="C2053" s="1"/>
      <c r="D2053" s="33"/>
    </row>
    <row r="2054" spans="1:4" x14ac:dyDescent="0.25">
      <c r="A2054" s="1"/>
      <c r="C2054" s="1"/>
      <c r="D2054" s="33"/>
    </row>
    <row r="2055" spans="1:4" x14ac:dyDescent="0.25">
      <c r="A2055" s="1"/>
      <c r="C2055" s="1"/>
      <c r="D2055" s="33"/>
    </row>
    <row r="2056" spans="1:4" x14ac:dyDescent="0.25">
      <c r="A2056" s="1"/>
      <c r="C2056" s="1"/>
      <c r="D2056" s="33"/>
    </row>
    <row r="2057" spans="1:4" x14ac:dyDescent="0.25">
      <c r="A2057" s="1"/>
      <c r="C2057" s="1"/>
      <c r="D2057" s="33"/>
    </row>
    <row r="2058" spans="1:4" x14ac:dyDescent="0.25">
      <c r="A2058" s="1"/>
      <c r="C2058" s="1"/>
      <c r="D2058" s="33"/>
    </row>
    <row r="2059" spans="1:4" x14ac:dyDescent="0.25">
      <c r="A2059" s="1"/>
      <c r="C2059" s="1"/>
      <c r="D2059" s="33"/>
    </row>
    <row r="2060" spans="1:4" x14ac:dyDescent="0.25">
      <c r="A2060" s="1"/>
      <c r="C2060" s="1"/>
      <c r="D2060" s="33"/>
    </row>
    <row r="2061" spans="1:4" x14ac:dyDescent="0.25">
      <c r="A2061" s="1"/>
      <c r="C2061" s="1"/>
      <c r="D2061" s="33"/>
    </row>
    <row r="2062" spans="1:4" x14ac:dyDescent="0.25">
      <c r="A2062" s="1"/>
      <c r="C2062" s="1"/>
      <c r="D2062" s="33"/>
    </row>
    <row r="2063" spans="1:4" x14ac:dyDescent="0.25">
      <c r="A2063" s="1"/>
      <c r="C2063" s="1"/>
      <c r="D2063" s="33"/>
    </row>
    <row r="2064" spans="1:4" x14ac:dyDescent="0.25">
      <c r="A2064" s="1"/>
      <c r="C2064" s="1"/>
      <c r="D2064" s="33"/>
    </row>
    <row r="2065" spans="1:4" x14ac:dyDescent="0.25">
      <c r="A2065" s="1"/>
      <c r="C2065" s="1"/>
      <c r="D2065" s="33"/>
    </row>
    <row r="2066" spans="1:4" x14ac:dyDescent="0.25">
      <c r="A2066" s="1"/>
      <c r="C2066" s="1"/>
      <c r="D2066" s="33"/>
    </row>
    <row r="2067" spans="1:4" x14ac:dyDescent="0.25">
      <c r="A2067" s="1"/>
      <c r="C2067" s="1"/>
      <c r="D2067" s="33"/>
    </row>
    <row r="2068" spans="1:4" x14ac:dyDescent="0.25">
      <c r="A2068" s="1"/>
      <c r="C2068" s="1"/>
      <c r="D2068" s="33"/>
    </row>
    <row r="2069" spans="1:4" x14ac:dyDescent="0.25">
      <c r="A2069" s="1"/>
      <c r="C2069" s="1"/>
      <c r="D2069" s="33"/>
    </row>
    <row r="2070" spans="1:4" x14ac:dyDescent="0.25">
      <c r="A2070" s="1"/>
      <c r="C2070" s="1"/>
      <c r="D2070" s="33"/>
    </row>
    <row r="2071" spans="1:4" x14ac:dyDescent="0.25">
      <c r="A2071" s="1"/>
      <c r="C2071" s="1"/>
      <c r="D2071" s="33"/>
    </row>
    <row r="2072" spans="1:4" x14ac:dyDescent="0.25">
      <c r="A2072" s="1"/>
      <c r="C2072" s="1"/>
      <c r="D2072" s="33"/>
    </row>
    <row r="2073" spans="1:4" x14ac:dyDescent="0.25">
      <c r="A2073" s="1"/>
      <c r="C2073" s="1"/>
      <c r="D2073" s="33"/>
    </row>
    <row r="2074" spans="1:4" x14ac:dyDescent="0.25">
      <c r="A2074" s="1"/>
      <c r="C2074" s="1"/>
      <c r="D2074" s="33"/>
    </row>
    <row r="2075" spans="1:4" x14ac:dyDescent="0.25">
      <c r="A2075" s="1"/>
      <c r="C2075" s="1"/>
      <c r="D2075" s="33"/>
    </row>
    <row r="2076" spans="1:4" x14ac:dyDescent="0.25">
      <c r="A2076" s="1"/>
      <c r="C2076" s="1"/>
      <c r="D2076" s="33"/>
    </row>
    <row r="2077" spans="1:4" x14ac:dyDescent="0.25">
      <c r="A2077" s="1"/>
      <c r="C2077" s="1"/>
      <c r="D2077" s="33"/>
    </row>
    <row r="2078" spans="1:4" x14ac:dyDescent="0.25">
      <c r="A2078" s="1"/>
      <c r="C2078" s="1"/>
      <c r="D2078" s="33"/>
    </row>
    <row r="2079" spans="1:4" x14ac:dyDescent="0.25">
      <c r="A2079" s="1"/>
      <c r="C2079" s="1"/>
      <c r="D2079" s="33"/>
    </row>
    <row r="2080" spans="1:4" x14ac:dyDescent="0.25">
      <c r="A2080" s="1"/>
      <c r="C2080" s="1"/>
      <c r="D2080" s="33"/>
    </row>
    <row r="2081" spans="1:4" x14ac:dyDescent="0.25">
      <c r="A2081" s="1"/>
      <c r="C2081" s="1"/>
      <c r="D2081" s="33"/>
    </row>
    <row r="2082" spans="1:4" x14ac:dyDescent="0.25">
      <c r="A2082" s="1"/>
      <c r="C2082" s="1"/>
      <c r="D2082" s="33"/>
    </row>
    <row r="2083" spans="1:4" x14ac:dyDescent="0.25">
      <c r="A2083" s="1"/>
      <c r="C2083" s="1"/>
      <c r="D2083" s="33"/>
    </row>
    <row r="2084" spans="1:4" x14ac:dyDescent="0.25">
      <c r="A2084" s="1"/>
      <c r="C2084" s="1"/>
      <c r="D2084" s="33"/>
    </row>
    <row r="2085" spans="1:4" x14ac:dyDescent="0.25">
      <c r="A2085" s="1"/>
      <c r="C2085" s="1"/>
      <c r="D2085" s="33"/>
    </row>
    <row r="2086" spans="1:4" x14ac:dyDescent="0.25">
      <c r="A2086" s="1"/>
      <c r="C2086" s="1"/>
      <c r="D2086" s="33"/>
    </row>
    <row r="2087" spans="1:4" x14ac:dyDescent="0.25">
      <c r="A2087" s="1"/>
      <c r="C2087" s="1"/>
      <c r="D2087" s="33"/>
    </row>
    <row r="2088" spans="1:4" x14ac:dyDescent="0.25">
      <c r="A2088" s="1"/>
      <c r="C2088" s="1"/>
      <c r="D2088" s="33"/>
    </row>
    <row r="2089" spans="1:4" x14ac:dyDescent="0.25">
      <c r="A2089" s="1"/>
      <c r="C2089" s="1"/>
      <c r="D2089" s="33"/>
    </row>
    <row r="2090" spans="1:4" x14ac:dyDescent="0.25">
      <c r="A2090" s="1"/>
      <c r="C2090" s="1"/>
      <c r="D2090" s="33"/>
    </row>
    <row r="2091" spans="1:4" x14ac:dyDescent="0.25">
      <c r="A2091" s="1"/>
      <c r="C2091" s="1"/>
      <c r="D2091" s="33"/>
    </row>
    <row r="2092" spans="1:4" x14ac:dyDescent="0.25">
      <c r="A2092" s="1"/>
      <c r="C2092" s="1"/>
      <c r="D2092" s="33"/>
    </row>
    <row r="2093" spans="1:4" x14ac:dyDescent="0.25">
      <c r="A2093" s="1"/>
      <c r="C2093" s="1"/>
      <c r="D2093" s="33"/>
    </row>
    <row r="2094" spans="1:4" x14ac:dyDescent="0.25">
      <c r="A2094" s="1"/>
      <c r="C2094" s="1"/>
      <c r="D2094" s="33"/>
    </row>
    <row r="2095" spans="1:4" x14ac:dyDescent="0.25">
      <c r="A2095" s="1"/>
      <c r="C2095" s="1"/>
      <c r="D2095" s="33"/>
    </row>
    <row r="2096" spans="1:4" x14ac:dyDescent="0.25">
      <c r="A2096" s="1"/>
      <c r="C2096" s="1"/>
      <c r="D2096" s="33"/>
    </row>
    <row r="2097" spans="1:4" x14ac:dyDescent="0.25">
      <c r="A2097" s="1"/>
      <c r="C2097" s="1"/>
      <c r="D2097" s="33"/>
    </row>
    <row r="2098" spans="1:4" x14ac:dyDescent="0.25">
      <c r="A2098" s="1"/>
      <c r="C2098" s="1"/>
      <c r="D2098" s="33"/>
    </row>
    <row r="2099" spans="1:4" x14ac:dyDescent="0.25">
      <c r="A2099" s="1"/>
      <c r="C2099" s="1"/>
      <c r="D2099" s="33"/>
    </row>
    <row r="2100" spans="1:4" x14ac:dyDescent="0.25">
      <c r="A2100" s="1"/>
      <c r="C2100" s="1"/>
      <c r="D2100" s="33"/>
    </row>
    <row r="2101" spans="1:4" x14ac:dyDescent="0.25">
      <c r="A2101" s="1"/>
      <c r="C2101" s="1"/>
      <c r="D2101" s="33"/>
    </row>
    <row r="2102" spans="1:4" x14ac:dyDescent="0.25">
      <c r="A2102" s="1"/>
      <c r="C2102" s="1"/>
      <c r="D2102" s="33"/>
    </row>
    <row r="2103" spans="1:4" x14ac:dyDescent="0.25">
      <c r="A2103" s="1"/>
      <c r="C2103" s="1"/>
      <c r="D2103" s="33"/>
    </row>
    <row r="2104" spans="1:4" x14ac:dyDescent="0.25">
      <c r="A2104" s="1"/>
      <c r="C2104" s="1"/>
      <c r="D2104" s="33"/>
    </row>
    <row r="2105" spans="1:4" x14ac:dyDescent="0.25">
      <c r="A2105" s="1"/>
      <c r="C2105" s="1"/>
      <c r="D2105" s="33"/>
    </row>
    <row r="2106" spans="1:4" x14ac:dyDescent="0.25">
      <c r="A2106" s="1"/>
      <c r="C2106" s="1"/>
      <c r="D2106" s="33"/>
    </row>
    <row r="2107" spans="1:4" x14ac:dyDescent="0.25">
      <c r="A2107" s="1"/>
      <c r="C2107" s="1"/>
      <c r="D2107" s="33"/>
    </row>
    <row r="2108" spans="1:4" x14ac:dyDescent="0.25">
      <c r="A2108" s="1"/>
      <c r="C2108" s="1"/>
      <c r="D2108" s="33"/>
    </row>
    <row r="2109" spans="1:4" x14ac:dyDescent="0.25">
      <c r="A2109" s="1"/>
      <c r="C2109" s="1"/>
      <c r="D2109" s="33"/>
    </row>
    <row r="2110" spans="1:4" x14ac:dyDescent="0.25">
      <c r="A2110" s="1"/>
      <c r="C2110" s="1"/>
      <c r="D2110" s="33"/>
    </row>
    <row r="2111" spans="1:4" x14ac:dyDescent="0.25">
      <c r="A2111" s="1"/>
      <c r="C2111" s="1"/>
      <c r="D2111" s="33"/>
    </row>
    <row r="2112" spans="1:4" x14ac:dyDescent="0.25">
      <c r="A2112" s="1"/>
      <c r="C2112" s="1"/>
      <c r="D2112" s="33"/>
    </row>
    <row r="2113" spans="1:4" x14ac:dyDescent="0.25">
      <c r="A2113" s="1"/>
      <c r="C2113" s="1"/>
      <c r="D2113" s="33"/>
    </row>
    <row r="2114" spans="1:4" x14ac:dyDescent="0.25">
      <c r="A2114" s="1"/>
      <c r="C2114" s="1"/>
      <c r="D2114" s="33"/>
    </row>
    <row r="2115" spans="1:4" x14ac:dyDescent="0.25">
      <c r="A2115" s="1"/>
      <c r="C2115" s="1"/>
      <c r="D2115" s="33"/>
    </row>
    <row r="2116" spans="1:4" x14ac:dyDescent="0.25">
      <c r="A2116" s="1"/>
      <c r="C2116" s="1"/>
      <c r="D2116" s="33"/>
    </row>
    <row r="2117" spans="1:4" x14ac:dyDescent="0.25">
      <c r="A2117" s="1"/>
      <c r="C2117" s="1"/>
      <c r="D2117" s="33"/>
    </row>
    <row r="2118" spans="1:4" x14ac:dyDescent="0.25">
      <c r="A2118" s="1"/>
      <c r="C2118" s="1"/>
      <c r="D2118" s="33"/>
    </row>
    <row r="2119" spans="1:4" x14ac:dyDescent="0.25">
      <c r="A2119" s="1"/>
      <c r="C2119" s="1"/>
      <c r="D2119" s="33"/>
    </row>
    <row r="2120" spans="1:4" x14ac:dyDescent="0.25">
      <c r="A2120" s="1"/>
      <c r="C2120" s="1"/>
      <c r="D2120" s="33"/>
    </row>
    <row r="2121" spans="1:4" x14ac:dyDescent="0.25">
      <c r="A2121" s="1"/>
      <c r="C2121" s="1"/>
      <c r="D2121" s="33"/>
    </row>
    <row r="2122" spans="1:4" x14ac:dyDescent="0.25">
      <c r="A2122" s="1"/>
      <c r="C2122" s="1"/>
      <c r="D2122" s="33"/>
    </row>
    <row r="2123" spans="1:4" x14ac:dyDescent="0.25">
      <c r="A2123" s="1"/>
      <c r="C2123" s="1"/>
      <c r="D2123" s="33"/>
    </row>
    <row r="2124" spans="1:4" x14ac:dyDescent="0.25">
      <c r="A2124" s="1"/>
      <c r="C2124" s="1"/>
      <c r="D2124" s="33"/>
    </row>
    <row r="2125" spans="1:4" x14ac:dyDescent="0.25">
      <c r="A2125" s="1"/>
      <c r="C2125" s="1"/>
      <c r="D2125" s="33"/>
    </row>
    <row r="2126" spans="1:4" x14ac:dyDescent="0.25">
      <c r="A2126" s="1"/>
      <c r="C2126" s="1"/>
      <c r="D2126" s="33"/>
    </row>
    <row r="2127" spans="1:4" x14ac:dyDescent="0.25">
      <c r="A2127" s="1"/>
      <c r="C2127" s="1"/>
      <c r="D2127" s="33"/>
    </row>
    <row r="2128" spans="1:4" x14ac:dyDescent="0.25">
      <c r="A2128" s="1"/>
      <c r="C2128" s="1"/>
      <c r="D2128" s="33"/>
    </row>
    <row r="2129" spans="1:4" x14ac:dyDescent="0.25">
      <c r="A2129" s="1"/>
      <c r="C2129" s="1"/>
      <c r="D2129" s="33"/>
    </row>
    <row r="2130" spans="1:4" x14ac:dyDescent="0.25">
      <c r="A2130" s="1"/>
      <c r="C2130" s="1"/>
      <c r="D2130" s="33"/>
    </row>
    <row r="2131" spans="1:4" x14ac:dyDescent="0.25">
      <c r="A2131" s="1"/>
      <c r="C2131" s="1"/>
      <c r="D2131" s="33"/>
    </row>
    <row r="2132" spans="1:4" x14ac:dyDescent="0.25">
      <c r="A2132" s="1"/>
      <c r="C2132" s="1"/>
      <c r="D2132" s="33"/>
    </row>
    <row r="2133" spans="1:4" x14ac:dyDescent="0.25">
      <c r="A2133" s="1"/>
      <c r="C2133" s="1"/>
      <c r="D2133" s="33"/>
    </row>
    <row r="2134" spans="1:4" x14ac:dyDescent="0.25">
      <c r="A2134" s="1"/>
      <c r="C2134" s="1"/>
      <c r="D2134" s="33"/>
    </row>
    <row r="2135" spans="1:4" x14ac:dyDescent="0.25">
      <c r="A2135" s="1"/>
      <c r="C2135" s="1"/>
      <c r="D2135" s="33"/>
    </row>
    <row r="2136" spans="1:4" x14ac:dyDescent="0.25">
      <c r="A2136" s="1"/>
      <c r="C2136" s="1"/>
      <c r="D2136" s="33"/>
    </row>
    <row r="2137" spans="1:4" x14ac:dyDescent="0.25">
      <c r="A2137" s="1"/>
      <c r="C2137" s="1"/>
      <c r="D2137" s="33"/>
    </row>
    <row r="2138" spans="1:4" x14ac:dyDescent="0.25">
      <c r="A2138" s="1"/>
      <c r="C2138" s="1"/>
      <c r="D2138" s="33"/>
    </row>
    <row r="2139" spans="1:4" x14ac:dyDescent="0.25">
      <c r="A2139" s="1"/>
      <c r="C2139" s="1"/>
      <c r="D2139" s="33"/>
    </row>
    <row r="2140" spans="1:4" x14ac:dyDescent="0.25">
      <c r="A2140" s="1"/>
      <c r="C2140" s="1"/>
      <c r="D2140" s="33"/>
    </row>
    <row r="2141" spans="1:4" x14ac:dyDescent="0.25">
      <c r="A2141" s="1"/>
      <c r="C2141" s="1"/>
      <c r="D2141" s="33"/>
    </row>
    <row r="2142" spans="1:4" x14ac:dyDescent="0.25">
      <c r="A2142" s="1"/>
      <c r="C2142" s="1"/>
      <c r="D2142" s="33"/>
    </row>
    <row r="2143" spans="1:4" x14ac:dyDescent="0.25">
      <c r="A2143" s="1"/>
      <c r="C2143" s="1"/>
      <c r="D2143" s="33"/>
    </row>
    <row r="2144" spans="1:4" x14ac:dyDescent="0.25">
      <c r="A2144" s="1"/>
      <c r="C2144" s="1"/>
      <c r="D2144" s="33"/>
    </row>
    <row r="2145" spans="1:4" x14ac:dyDescent="0.25">
      <c r="A2145" s="1"/>
      <c r="C2145" s="1"/>
      <c r="D2145" s="33"/>
    </row>
    <row r="2146" spans="1:4" x14ac:dyDescent="0.25">
      <c r="A2146" s="1"/>
      <c r="C2146" s="1"/>
      <c r="D2146" s="33"/>
    </row>
    <row r="2147" spans="1:4" x14ac:dyDescent="0.25">
      <c r="A2147" s="1"/>
      <c r="C2147" s="1"/>
      <c r="D2147" s="33"/>
    </row>
    <row r="2148" spans="1:4" x14ac:dyDescent="0.25">
      <c r="A2148" s="1"/>
      <c r="C2148" s="1"/>
      <c r="D2148" s="33"/>
    </row>
    <row r="2149" spans="1:4" x14ac:dyDescent="0.25">
      <c r="A2149" s="1"/>
      <c r="C2149" s="1"/>
      <c r="D2149" s="33"/>
    </row>
    <row r="2150" spans="1:4" x14ac:dyDescent="0.25">
      <c r="A2150" s="1"/>
      <c r="C2150" s="1"/>
      <c r="D2150" s="33"/>
    </row>
    <row r="2151" spans="1:4" x14ac:dyDescent="0.25">
      <c r="A2151" s="1"/>
      <c r="C2151" s="1"/>
      <c r="D2151" s="33"/>
    </row>
    <row r="2152" spans="1:4" x14ac:dyDescent="0.25">
      <c r="A2152" s="1"/>
      <c r="C2152" s="1"/>
      <c r="D2152" s="33"/>
    </row>
    <row r="2153" spans="1:4" x14ac:dyDescent="0.25">
      <c r="A2153" s="1"/>
      <c r="C2153" s="1"/>
      <c r="D2153" s="33"/>
    </row>
    <row r="2154" spans="1:4" x14ac:dyDescent="0.25">
      <c r="A2154" s="1"/>
      <c r="C2154" s="1"/>
      <c r="D2154" s="33"/>
    </row>
    <row r="2155" spans="1:4" x14ac:dyDescent="0.25">
      <c r="A2155" s="1"/>
      <c r="C2155" s="1"/>
      <c r="D2155" s="33"/>
    </row>
    <row r="2156" spans="1:4" x14ac:dyDescent="0.25">
      <c r="A2156" s="1"/>
      <c r="C2156" s="1"/>
      <c r="D2156" s="33"/>
    </row>
    <row r="2157" spans="1:4" x14ac:dyDescent="0.25">
      <c r="A2157" s="1"/>
      <c r="C2157" s="1"/>
      <c r="D2157" s="33"/>
    </row>
    <row r="2158" spans="1:4" x14ac:dyDescent="0.25">
      <c r="A2158" s="1"/>
      <c r="C2158" s="1"/>
      <c r="D2158" s="33"/>
    </row>
    <row r="2159" spans="1:4" x14ac:dyDescent="0.25">
      <c r="A2159" s="1"/>
      <c r="C2159" s="1"/>
      <c r="D2159" s="33"/>
    </row>
    <row r="2160" spans="1:4" x14ac:dyDescent="0.25">
      <c r="A2160" s="1"/>
      <c r="C2160" s="1"/>
      <c r="D2160" s="33"/>
    </row>
    <row r="2161" spans="1:4" x14ac:dyDescent="0.25">
      <c r="A2161" s="1"/>
      <c r="C2161" s="1"/>
      <c r="D2161" s="33"/>
    </row>
    <row r="2162" spans="1:4" x14ac:dyDescent="0.25">
      <c r="A2162" s="1"/>
      <c r="C2162" s="1"/>
      <c r="D2162" s="33"/>
    </row>
    <row r="2163" spans="1:4" x14ac:dyDescent="0.25">
      <c r="A2163" s="1"/>
      <c r="C2163" s="1"/>
      <c r="D2163" s="33"/>
    </row>
    <row r="2164" spans="1:4" x14ac:dyDescent="0.25">
      <c r="A2164" s="1"/>
      <c r="C2164" s="1"/>
      <c r="D2164" s="33"/>
    </row>
    <row r="2165" spans="1:4" x14ac:dyDescent="0.25">
      <c r="A2165" s="1"/>
      <c r="C2165" s="1"/>
      <c r="D2165" s="33"/>
    </row>
    <row r="2166" spans="1:4" x14ac:dyDescent="0.25">
      <c r="A2166" s="1"/>
      <c r="C2166" s="1"/>
      <c r="D2166" s="33"/>
    </row>
    <row r="2167" spans="1:4" x14ac:dyDescent="0.25">
      <c r="A2167" s="1"/>
      <c r="C2167" s="1"/>
      <c r="D2167" s="33"/>
    </row>
    <row r="2168" spans="1:4" x14ac:dyDescent="0.25">
      <c r="A2168" s="1"/>
      <c r="C2168" s="1"/>
      <c r="D2168" s="33"/>
    </row>
    <row r="2169" spans="1:4" x14ac:dyDescent="0.25">
      <c r="A2169" s="1"/>
      <c r="C2169" s="1"/>
      <c r="D2169" s="33"/>
    </row>
    <row r="2170" spans="1:4" x14ac:dyDescent="0.25">
      <c r="A2170" s="1"/>
      <c r="C2170" s="1"/>
      <c r="D2170" s="33"/>
    </row>
    <row r="2171" spans="1:4" x14ac:dyDescent="0.25">
      <c r="A2171" s="1"/>
      <c r="C2171" s="1"/>
      <c r="D2171" s="33"/>
    </row>
    <row r="2172" spans="1:4" x14ac:dyDescent="0.25">
      <c r="A2172" s="1"/>
      <c r="C2172" s="1"/>
      <c r="D2172" s="33"/>
    </row>
    <row r="2173" spans="1:4" x14ac:dyDescent="0.25">
      <c r="A2173" s="1"/>
      <c r="C2173" s="1"/>
      <c r="D2173" s="33"/>
    </row>
    <row r="2174" spans="1:4" x14ac:dyDescent="0.25">
      <c r="A2174" s="1"/>
      <c r="C2174" s="1"/>
      <c r="D2174" s="33"/>
    </row>
    <row r="2175" spans="1:4" x14ac:dyDescent="0.25">
      <c r="A2175" s="1"/>
      <c r="C2175" s="1"/>
      <c r="D2175" s="33"/>
    </row>
    <row r="2176" spans="1:4" x14ac:dyDescent="0.25">
      <c r="A2176" s="1"/>
      <c r="C2176" s="1"/>
      <c r="D2176" s="33"/>
    </row>
    <row r="2177" spans="1:4" x14ac:dyDescent="0.25">
      <c r="A2177" s="1"/>
      <c r="C2177" s="1"/>
      <c r="D2177" s="33"/>
    </row>
    <row r="2178" spans="1:4" x14ac:dyDescent="0.25">
      <c r="A2178" s="1"/>
      <c r="C2178" s="1"/>
      <c r="D2178" s="33"/>
    </row>
    <row r="2179" spans="1:4" x14ac:dyDescent="0.25">
      <c r="A2179" s="1"/>
      <c r="C2179" s="1"/>
      <c r="D2179" s="33"/>
    </row>
    <row r="2180" spans="1:4" x14ac:dyDescent="0.25">
      <c r="A2180" s="1"/>
      <c r="C2180" s="1"/>
      <c r="D2180" s="33"/>
    </row>
    <row r="2181" spans="1:4" x14ac:dyDescent="0.25">
      <c r="A2181" s="1"/>
      <c r="C2181" s="1"/>
      <c r="D2181" s="33"/>
    </row>
    <row r="2182" spans="1:4" x14ac:dyDescent="0.25">
      <c r="A2182" s="1"/>
      <c r="C2182" s="1"/>
      <c r="D2182" s="33"/>
    </row>
    <row r="2183" spans="1:4" x14ac:dyDescent="0.25">
      <c r="A2183" s="1"/>
      <c r="C2183" s="1"/>
      <c r="D2183" s="33"/>
    </row>
    <row r="2184" spans="1:4" x14ac:dyDescent="0.25">
      <c r="A2184" s="1"/>
      <c r="C2184" s="1"/>
      <c r="D2184" s="33"/>
    </row>
    <row r="2185" spans="1:4" x14ac:dyDescent="0.25">
      <c r="A2185" s="1"/>
      <c r="C2185" s="1"/>
      <c r="D2185" s="33"/>
    </row>
    <row r="2186" spans="1:4" x14ac:dyDescent="0.25">
      <c r="A2186" s="1"/>
      <c r="C2186" s="1"/>
      <c r="D2186" s="33"/>
    </row>
    <row r="2187" spans="1:4" x14ac:dyDescent="0.25">
      <c r="A2187" s="1"/>
      <c r="C2187" s="1"/>
      <c r="D2187" s="33"/>
    </row>
    <row r="2188" spans="1:4" x14ac:dyDescent="0.25">
      <c r="A2188" s="1"/>
      <c r="C2188" s="1"/>
      <c r="D2188" s="33"/>
    </row>
    <row r="2189" spans="1:4" x14ac:dyDescent="0.25">
      <c r="A2189" s="1"/>
      <c r="C2189" s="1"/>
      <c r="D2189" s="33"/>
    </row>
    <row r="2190" spans="1:4" x14ac:dyDescent="0.25">
      <c r="A2190" s="1"/>
      <c r="C2190" s="1"/>
      <c r="D2190" s="33"/>
    </row>
    <row r="2191" spans="1:4" x14ac:dyDescent="0.25">
      <c r="A2191" s="1"/>
      <c r="C2191" s="1"/>
      <c r="D2191" s="33"/>
    </row>
    <row r="2192" spans="1:4" x14ac:dyDescent="0.25">
      <c r="A2192" s="1"/>
      <c r="C2192" s="1"/>
      <c r="D2192" s="33"/>
    </row>
    <row r="2193" spans="1:4" x14ac:dyDescent="0.25">
      <c r="A2193" s="1"/>
      <c r="C2193" s="1"/>
      <c r="D2193" s="33"/>
    </row>
    <row r="2194" spans="1:4" x14ac:dyDescent="0.25">
      <c r="A2194" s="1"/>
      <c r="C2194" s="1"/>
      <c r="D2194" s="33"/>
    </row>
    <row r="2195" spans="1:4" x14ac:dyDescent="0.25">
      <c r="A2195" s="1"/>
      <c r="C2195" s="1"/>
      <c r="D2195" s="33"/>
    </row>
    <row r="2196" spans="1:4" x14ac:dyDescent="0.25">
      <c r="A2196" s="1"/>
      <c r="C2196" s="1"/>
      <c r="D2196" s="33"/>
    </row>
    <row r="2197" spans="1:4" x14ac:dyDescent="0.25">
      <c r="A2197" s="1"/>
      <c r="C2197" s="1"/>
      <c r="D2197" s="33"/>
    </row>
    <row r="2198" spans="1:4" x14ac:dyDescent="0.25">
      <c r="A2198" s="1"/>
      <c r="C2198" s="1"/>
      <c r="D2198" s="33"/>
    </row>
    <row r="2199" spans="1:4" x14ac:dyDescent="0.25">
      <c r="A2199" s="1"/>
      <c r="C2199" s="1"/>
      <c r="D2199" s="33"/>
    </row>
    <row r="2200" spans="1:4" x14ac:dyDescent="0.25">
      <c r="A2200" s="1"/>
      <c r="C2200" s="1"/>
      <c r="D2200" s="33"/>
    </row>
    <row r="2201" spans="1:4" x14ac:dyDescent="0.25">
      <c r="A2201" s="1"/>
      <c r="C2201" s="1"/>
      <c r="D2201" s="33"/>
    </row>
    <row r="2202" spans="1:4" x14ac:dyDescent="0.25">
      <c r="A2202" s="1"/>
      <c r="C2202" s="1"/>
      <c r="D2202" s="33"/>
    </row>
    <row r="2203" spans="1:4" x14ac:dyDescent="0.25">
      <c r="A2203" s="1"/>
      <c r="C2203" s="1"/>
      <c r="D2203" s="33"/>
    </row>
    <row r="2204" spans="1:4" x14ac:dyDescent="0.25">
      <c r="A2204" s="1"/>
      <c r="C2204" s="1"/>
      <c r="D2204" s="33"/>
    </row>
    <row r="2205" spans="1:4" x14ac:dyDescent="0.25">
      <c r="A2205" s="1"/>
      <c r="C2205" s="1"/>
      <c r="D2205" s="33"/>
    </row>
    <row r="2206" spans="1:4" x14ac:dyDescent="0.25">
      <c r="A2206" s="1"/>
      <c r="C2206" s="1"/>
      <c r="D2206" s="33"/>
    </row>
    <row r="2207" spans="1:4" x14ac:dyDescent="0.25">
      <c r="A2207" s="1"/>
      <c r="C2207" s="1"/>
      <c r="D2207" s="33"/>
    </row>
    <row r="2208" spans="1:4" x14ac:dyDescent="0.25">
      <c r="A2208" s="1"/>
      <c r="C2208" s="1"/>
      <c r="D2208" s="33"/>
    </row>
    <row r="2209" spans="1:4" x14ac:dyDescent="0.25">
      <c r="A2209" s="1"/>
      <c r="C2209" s="1"/>
      <c r="D2209" s="33"/>
    </row>
    <row r="2210" spans="1:4" x14ac:dyDescent="0.25">
      <c r="A2210" s="1"/>
      <c r="C2210" s="1"/>
      <c r="D2210" s="33"/>
    </row>
    <row r="2211" spans="1:4" x14ac:dyDescent="0.25">
      <c r="A2211" s="1"/>
      <c r="C2211" s="1"/>
      <c r="D2211" s="33"/>
    </row>
    <row r="2212" spans="1:4" x14ac:dyDescent="0.25">
      <c r="A2212" s="1"/>
      <c r="C2212" s="1"/>
      <c r="D2212" s="33"/>
    </row>
    <row r="2213" spans="1:4" x14ac:dyDescent="0.25">
      <c r="A2213" s="1"/>
      <c r="C2213" s="1"/>
      <c r="D2213" s="33"/>
    </row>
    <row r="2214" spans="1:4" x14ac:dyDescent="0.25">
      <c r="A2214" s="1"/>
      <c r="C2214" s="1"/>
      <c r="D2214" s="33"/>
    </row>
    <row r="2215" spans="1:4" x14ac:dyDescent="0.25">
      <c r="A2215" s="1"/>
      <c r="C2215" s="1"/>
      <c r="D2215" s="33"/>
    </row>
    <row r="2216" spans="1:4" x14ac:dyDescent="0.25">
      <c r="A2216" s="1"/>
      <c r="C2216" s="1"/>
      <c r="D2216" s="33"/>
    </row>
    <row r="2217" spans="1:4" x14ac:dyDescent="0.25">
      <c r="A2217" s="1"/>
      <c r="C2217" s="1"/>
      <c r="D2217" s="33"/>
    </row>
    <row r="2218" spans="1:4" x14ac:dyDescent="0.25">
      <c r="A2218" s="1"/>
      <c r="C2218" s="1"/>
      <c r="D2218" s="33"/>
    </row>
    <row r="2219" spans="1:4" x14ac:dyDescent="0.25">
      <c r="A2219" s="1"/>
      <c r="C2219" s="1"/>
      <c r="D2219" s="33"/>
    </row>
    <row r="2220" spans="1:4" x14ac:dyDescent="0.25">
      <c r="A2220" s="1"/>
      <c r="C2220" s="1"/>
      <c r="D2220" s="33"/>
    </row>
    <row r="2221" spans="1:4" x14ac:dyDescent="0.25">
      <c r="A2221" s="1"/>
      <c r="C2221" s="1"/>
      <c r="D2221" s="33"/>
    </row>
    <row r="2222" spans="1:4" x14ac:dyDescent="0.25">
      <c r="A2222" s="1"/>
      <c r="C2222" s="1"/>
      <c r="D2222" s="33"/>
    </row>
    <row r="2223" spans="1:4" x14ac:dyDescent="0.25">
      <c r="A2223" s="1"/>
      <c r="C2223" s="1"/>
      <c r="D2223" s="33"/>
    </row>
    <row r="2224" spans="1:4" x14ac:dyDescent="0.25">
      <c r="A2224" s="1"/>
      <c r="C2224" s="1"/>
      <c r="D2224" s="33"/>
    </row>
    <row r="2225" spans="1:4" x14ac:dyDescent="0.25">
      <c r="A2225" s="1"/>
      <c r="C2225" s="1"/>
      <c r="D2225" s="33"/>
    </row>
    <row r="2226" spans="1:4" x14ac:dyDescent="0.25">
      <c r="A2226" s="1"/>
      <c r="C2226" s="1"/>
      <c r="D2226" s="33"/>
    </row>
    <row r="2227" spans="1:4" x14ac:dyDescent="0.25">
      <c r="A2227" s="1"/>
      <c r="C2227" s="1"/>
      <c r="D2227" s="33"/>
    </row>
    <row r="2228" spans="1:4" x14ac:dyDescent="0.25">
      <c r="A2228" s="1"/>
      <c r="C2228" s="1"/>
      <c r="D2228" s="33"/>
    </row>
    <row r="2229" spans="1:4" x14ac:dyDescent="0.25">
      <c r="A2229" s="1"/>
      <c r="C2229" s="1"/>
      <c r="D2229" s="33"/>
    </row>
    <row r="2230" spans="1:4" x14ac:dyDescent="0.25">
      <c r="A2230" s="1"/>
      <c r="C2230" s="1"/>
      <c r="D2230" s="33"/>
    </row>
    <row r="2231" spans="1:4" x14ac:dyDescent="0.25">
      <c r="A2231" s="1"/>
      <c r="C2231" s="1"/>
      <c r="D2231" s="33"/>
    </row>
    <row r="2232" spans="1:4" x14ac:dyDescent="0.25">
      <c r="A2232" s="1"/>
      <c r="C2232" s="1"/>
      <c r="D2232" s="33"/>
    </row>
    <row r="2233" spans="1:4" x14ac:dyDescent="0.25">
      <c r="A2233" s="1"/>
      <c r="C2233" s="1"/>
      <c r="D2233" s="33"/>
    </row>
    <row r="2234" spans="1:4" x14ac:dyDescent="0.25">
      <c r="A2234" s="1"/>
      <c r="C2234" s="1"/>
      <c r="D2234" s="33"/>
    </row>
    <row r="2235" spans="1:4" x14ac:dyDescent="0.25">
      <c r="A2235" s="1"/>
      <c r="C2235" s="1"/>
      <c r="D2235" s="33"/>
    </row>
    <row r="2236" spans="1:4" x14ac:dyDescent="0.25">
      <c r="A2236" s="1"/>
      <c r="C2236" s="1"/>
      <c r="D2236" s="33"/>
    </row>
    <row r="2237" spans="1:4" x14ac:dyDescent="0.25">
      <c r="A2237" s="1"/>
      <c r="C2237" s="1"/>
      <c r="D2237" s="33"/>
    </row>
    <row r="2238" spans="1:4" x14ac:dyDescent="0.25">
      <c r="A2238" s="1"/>
      <c r="C2238" s="1"/>
      <c r="D2238" s="33"/>
    </row>
    <row r="2239" spans="1:4" x14ac:dyDescent="0.25">
      <c r="A2239" s="1"/>
      <c r="C2239" s="1"/>
      <c r="D2239" s="33"/>
    </row>
    <row r="2240" spans="1:4" x14ac:dyDescent="0.25">
      <c r="A2240" s="1"/>
      <c r="C2240" s="1"/>
      <c r="D2240" s="33"/>
    </row>
    <row r="2241" spans="1:4" x14ac:dyDescent="0.25">
      <c r="A2241" s="1"/>
      <c r="C2241" s="1"/>
      <c r="D2241" s="33"/>
    </row>
    <row r="2242" spans="1:4" x14ac:dyDescent="0.25">
      <c r="A2242" s="1"/>
      <c r="C2242" s="1"/>
      <c r="D2242" s="33"/>
    </row>
    <row r="2243" spans="1:4" x14ac:dyDescent="0.25">
      <c r="A2243" s="1"/>
      <c r="C2243" s="1"/>
      <c r="D2243" s="33"/>
    </row>
    <row r="2244" spans="1:4" x14ac:dyDescent="0.25">
      <c r="A2244" s="1"/>
      <c r="C2244" s="1"/>
      <c r="D2244" s="33"/>
    </row>
    <row r="2245" spans="1:4" x14ac:dyDescent="0.25">
      <c r="A2245" s="1"/>
      <c r="C2245" s="1"/>
      <c r="D2245" s="33"/>
    </row>
    <row r="2246" spans="1:4" x14ac:dyDescent="0.25">
      <c r="A2246" s="1"/>
      <c r="C2246" s="1"/>
      <c r="D2246" s="33"/>
    </row>
    <row r="2247" spans="1:4" x14ac:dyDescent="0.25">
      <c r="A2247" s="1"/>
      <c r="C2247" s="1"/>
      <c r="D2247" s="33"/>
    </row>
    <row r="2248" spans="1:4" x14ac:dyDescent="0.25">
      <c r="A2248" s="1"/>
      <c r="C2248" s="1"/>
      <c r="D2248" s="33"/>
    </row>
    <row r="2249" spans="1:4" x14ac:dyDescent="0.25">
      <c r="A2249" s="1"/>
      <c r="C2249" s="1"/>
      <c r="D2249" s="33"/>
    </row>
    <row r="2250" spans="1:4" x14ac:dyDescent="0.25">
      <c r="A2250" s="1"/>
      <c r="C2250" s="1"/>
      <c r="D2250" s="33"/>
    </row>
    <row r="2251" spans="1:4" x14ac:dyDescent="0.25">
      <c r="A2251" s="1"/>
      <c r="C2251" s="1"/>
      <c r="D2251" s="33"/>
    </row>
    <row r="2252" spans="1:4" x14ac:dyDescent="0.25">
      <c r="A2252" s="1"/>
      <c r="C2252" s="1"/>
      <c r="D2252" s="33"/>
    </row>
    <row r="2253" spans="1:4" x14ac:dyDescent="0.25">
      <c r="A2253" s="1"/>
      <c r="C2253" s="1"/>
      <c r="D2253" s="33"/>
    </row>
    <row r="2254" spans="1:4" x14ac:dyDescent="0.25">
      <c r="A2254" s="1"/>
      <c r="C2254" s="1"/>
      <c r="D2254" s="33"/>
    </row>
    <row r="2255" spans="1:4" x14ac:dyDescent="0.25">
      <c r="A2255" s="1"/>
      <c r="C2255" s="1"/>
      <c r="D2255" s="33"/>
    </row>
    <row r="2256" spans="1:4" x14ac:dyDescent="0.25">
      <c r="A2256" s="1"/>
      <c r="C2256" s="1"/>
      <c r="D2256" s="33"/>
    </row>
    <row r="2257" spans="1:4" x14ac:dyDescent="0.25">
      <c r="A2257" s="1"/>
      <c r="C2257" s="1"/>
      <c r="D2257" s="33"/>
    </row>
    <row r="2258" spans="1:4" x14ac:dyDescent="0.25">
      <c r="A2258" s="1"/>
      <c r="C2258" s="1"/>
      <c r="D2258" s="33"/>
    </row>
    <row r="2259" spans="1:4" x14ac:dyDescent="0.25">
      <c r="A2259" s="1"/>
      <c r="C2259" s="1"/>
      <c r="D2259" s="33"/>
    </row>
    <row r="2260" spans="1:4" x14ac:dyDescent="0.25">
      <c r="A2260" s="1"/>
      <c r="C2260" s="1"/>
      <c r="D2260" s="33"/>
    </row>
    <row r="2261" spans="1:4" x14ac:dyDescent="0.25">
      <c r="A2261" s="1"/>
      <c r="C2261" s="1"/>
      <c r="D2261" s="33"/>
    </row>
    <row r="2262" spans="1:4" x14ac:dyDescent="0.25">
      <c r="A2262" s="1"/>
      <c r="C2262" s="1"/>
      <c r="D2262" s="33"/>
    </row>
    <row r="2263" spans="1:4" x14ac:dyDescent="0.25">
      <c r="A2263" s="1"/>
      <c r="C2263" s="1"/>
      <c r="D2263" s="33"/>
    </row>
    <row r="2264" spans="1:4" x14ac:dyDescent="0.25">
      <c r="A2264" s="1"/>
      <c r="C2264" s="1"/>
      <c r="D2264" s="33"/>
    </row>
    <row r="2265" spans="1:4" x14ac:dyDescent="0.25">
      <c r="A2265" s="1"/>
      <c r="C2265" s="1"/>
      <c r="D2265" s="33"/>
    </row>
    <row r="2266" spans="1:4" x14ac:dyDescent="0.25">
      <c r="A2266" s="1"/>
      <c r="C2266" s="1"/>
      <c r="D2266" s="33"/>
    </row>
    <row r="2267" spans="1:4" x14ac:dyDescent="0.25">
      <c r="A2267" s="1"/>
      <c r="C2267" s="1"/>
      <c r="D2267" s="33"/>
    </row>
    <row r="2268" spans="1:4" x14ac:dyDescent="0.25">
      <c r="A2268" s="1"/>
      <c r="C2268" s="1"/>
      <c r="D2268" s="33"/>
    </row>
    <row r="2269" spans="1:4" x14ac:dyDescent="0.25">
      <c r="A2269" s="1"/>
      <c r="C2269" s="1"/>
      <c r="D2269" s="33"/>
    </row>
    <row r="2270" spans="1:4" x14ac:dyDescent="0.25">
      <c r="A2270" s="1"/>
      <c r="C2270" s="1"/>
      <c r="D2270" s="33"/>
    </row>
    <row r="2271" spans="1:4" x14ac:dyDescent="0.25">
      <c r="A2271" s="1"/>
      <c r="C2271" s="1"/>
      <c r="D2271" s="33"/>
    </row>
    <row r="2272" spans="1:4" x14ac:dyDescent="0.25">
      <c r="A2272" s="1"/>
      <c r="C2272" s="1"/>
      <c r="D2272" s="33"/>
    </row>
    <row r="2273" spans="1:4" x14ac:dyDescent="0.25">
      <c r="A2273" s="1"/>
      <c r="C2273" s="1"/>
      <c r="D2273" s="33"/>
    </row>
    <row r="2274" spans="1:4" x14ac:dyDescent="0.25">
      <c r="A2274" s="1"/>
      <c r="C2274" s="1"/>
      <c r="D2274" s="33"/>
    </row>
    <row r="2275" spans="1:4" x14ac:dyDescent="0.25">
      <c r="A2275" s="1"/>
      <c r="C2275" s="1"/>
      <c r="D2275" s="33"/>
    </row>
    <row r="2276" spans="1:4" x14ac:dyDescent="0.25">
      <c r="A2276" s="1"/>
      <c r="C2276" s="1"/>
      <c r="D2276" s="33"/>
    </row>
    <row r="2277" spans="1:4" x14ac:dyDescent="0.25">
      <c r="A2277" s="1"/>
      <c r="C2277" s="1"/>
      <c r="D2277" s="33"/>
    </row>
    <row r="2278" spans="1:4" x14ac:dyDescent="0.25">
      <c r="A2278" s="1"/>
      <c r="C2278" s="1"/>
      <c r="D2278" s="33"/>
    </row>
    <row r="2279" spans="1:4" x14ac:dyDescent="0.25">
      <c r="A2279" s="1"/>
      <c r="C2279" s="1"/>
      <c r="D2279" s="33"/>
    </row>
    <row r="2280" spans="1:4" x14ac:dyDescent="0.25">
      <c r="A2280" s="1"/>
      <c r="C2280" s="1"/>
      <c r="D2280" s="33"/>
    </row>
    <row r="2281" spans="1:4" x14ac:dyDescent="0.25">
      <c r="A2281" s="1"/>
      <c r="C2281" s="1"/>
      <c r="D2281" s="33"/>
    </row>
    <row r="2282" spans="1:4" x14ac:dyDescent="0.25">
      <c r="A2282" s="1"/>
      <c r="C2282" s="1"/>
      <c r="D2282" s="33"/>
    </row>
    <row r="2283" spans="1:4" x14ac:dyDescent="0.25">
      <c r="A2283" s="1"/>
      <c r="C2283" s="1"/>
      <c r="D2283" s="33"/>
    </row>
    <row r="2284" spans="1:4" x14ac:dyDescent="0.25">
      <c r="A2284" s="1"/>
      <c r="C2284" s="1"/>
      <c r="D2284" s="33"/>
    </row>
    <row r="2285" spans="1:4" x14ac:dyDescent="0.25">
      <c r="A2285" s="1"/>
      <c r="C2285" s="1"/>
      <c r="D2285" s="33"/>
    </row>
    <row r="2286" spans="1:4" x14ac:dyDescent="0.25">
      <c r="A2286" s="1"/>
      <c r="C2286" s="1"/>
      <c r="D2286" s="33"/>
    </row>
    <row r="2287" spans="1:4" x14ac:dyDescent="0.25">
      <c r="A2287" s="1"/>
      <c r="C2287" s="1"/>
      <c r="D2287" s="33"/>
    </row>
    <row r="2288" spans="1:4" x14ac:dyDescent="0.25">
      <c r="A2288" s="1"/>
      <c r="C2288" s="1"/>
      <c r="D2288" s="33"/>
    </row>
    <row r="2289" spans="1:4" x14ac:dyDescent="0.25">
      <c r="A2289" s="1"/>
      <c r="C2289" s="1"/>
      <c r="D2289" s="33"/>
    </row>
    <row r="2290" spans="1:4" x14ac:dyDescent="0.25">
      <c r="A2290" s="1"/>
      <c r="C2290" s="1"/>
      <c r="D2290" s="33"/>
    </row>
    <row r="2291" spans="1:4" x14ac:dyDescent="0.25">
      <c r="A2291" s="1"/>
      <c r="C2291" s="1"/>
      <c r="D2291" s="33"/>
    </row>
    <row r="2292" spans="1:4" x14ac:dyDescent="0.25">
      <c r="A2292" s="1"/>
      <c r="C2292" s="1"/>
      <c r="D2292" s="33"/>
    </row>
    <row r="2293" spans="1:4" x14ac:dyDescent="0.25">
      <c r="A2293" s="1"/>
      <c r="C2293" s="1"/>
      <c r="D2293" s="33"/>
    </row>
    <row r="2294" spans="1:4" x14ac:dyDescent="0.25">
      <c r="A2294" s="1"/>
      <c r="C2294" s="1"/>
      <c r="D2294" s="33"/>
    </row>
    <row r="2295" spans="1:4" x14ac:dyDescent="0.25">
      <c r="A2295" s="1"/>
      <c r="C2295" s="1"/>
      <c r="D2295" s="33"/>
    </row>
    <row r="2296" spans="1:4" x14ac:dyDescent="0.25">
      <c r="A2296" s="1"/>
      <c r="C2296" s="1"/>
      <c r="D2296" s="33"/>
    </row>
    <row r="2297" spans="1:4" x14ac:dyDescent="0.25">
      <c r="A2297" s="1"/>
      <c r="C2297" s="1"/>
      <c r="D2297" s="33"/>
    </row>
    <row r="2298" spans="1:4" x14ac:dyDescent="0.25">
      <c r="A2298" s="1"/>
      <c r="C2298" s="1"/>
      <c r="D2298" s="33"/>
    </row>
    <row r="2299" spans="1:4" x14ac:dyDescent="0.25">
      <c r="A2299" s="1"/>
      <c r="C2299" s="1"/>
      <c r="D2299" s="33"/>
    </row>
    <row r="2300" spans="1:4" x14ac:dyDescent="0.25">
      <c r="A2300" s="1"/>
      <c r="C2300" s="1"/>
      <c r="D2300" s="33"/>
    </row>
    <row r="2301" spans="1:4" x14ac:dyDescent="0.25">
      <c r="A2301" s="1"/>
      <c r="C2301" s="1"/>
      <c r="D2301" s="33"/>
    </row>
    <row r="2302" spans="1:4" x14ac:dyDescent="0.25">
      <c r="A2302" s="1"/>
      <c r="C2302" s="1"/>
      <c r="D2302" s="33"/>
    </row>
    <row r="2303" spans="1:4" x14ac:dyDescent="0.25">
      <c r="A2303" s="1"/>
      <c r="C2303" s="1"/>
      <c r="D2303" s="33"/>
    </row>
    <row r="2304" spans="1:4" x14ac:dyDescent="0.25">
      <c r="A2304" s="1"/>
      <c r="C2304" s="1"/>
      <c r="D2304" s="33"/>
    </row>
    <row r="2305" spans="1:4" x14ac:dyDescent="0.25">
      <c r="A2305" s="1"/>
      <c r="C2305" s="1"/>
      <c r="D2305" s="33"/>
    </row>
    <row r="2306" spans="1:4" x14ac:dyDescent="0.25">
      <c r="A2306" s="1"/>
      <c r="C2306" s="1"/>
      <c r="D2306" s="33"/>
    </row>
    <row r="2307" spans="1:4" x14ac:dyDescent="0.25">
      <c r="A2307" s="1"/>
      <c r="C2307" s="1"/>
      <c r="D2307" s="33"/>
    </row>
    <row r="2308" spans="1:4" x14ac:dyDescent="0.25">
      <c r="A2308" s="1"/>
      <c r="C2308" s="1"/>
      <c r="D2308" s="33"/>
    </row>
    <row r="2309" spans="1:4" x14ac:dyDescent="0.25">
      <c r="A2309" s="1"/>
      <c r="C2309" s="1"/>
      <c r="D2309" s="33"/>
    </row>
    <row r="2310" spans="1:4" x14ac:dyDescent="0.25">
      <c r="A2310" s="1"/>
      <c r="C2310" s="1"/>
      <c r="D2310" s="33"/>
    </row>
    <row r="2311" spans="1:4" x14ac:dyDescent="0.25">
      <c r="A2311" s="1"/>
      <c r="C2311" s="1"/>
      <c r="D2311" s="33"/>
    </row>
    <row r="2312" spans="1:4" x14ac:dyDescent="0.25">
      <c r="A2312" s="1"/>
      <c r="C2312" s="1"/>
      <c r="D2312" s="33"/>
    </row>
    <row r="2313" spans="1:4" x14ac:dyDescent="0.25">
      <c r="A2313" s="1"/>
      <c r="C2313" s="1"/>
      <c r="D2313" s="33"/>
    </row>
    <row r="2314" spans="1:4" x14ac:dyDescent="0.25">
      <c r="A2314" s="1"/>
      <c r="C2314" s="1"/>
      <c r="D2314" s="33"/>
    </row>
    <row r="2315" spans="1:4" x14ac:dyDescent="0.25">
      <c r="A2315" s="1"/>
      <c r="C2315" s="1"/>
      <c r="D2315" s="33"/>
    </row>
    <row r="2316" spans="1:4" x14ac:dyDescent="0.25">
      <c r="A2316" s="1"/>
      <c r="C2316" s="1"/>
      <c r="D2316" s="33"/>
    </row>
    <row r="2317" spans="1:4" x14ac:dyDescent="0.25">
      <c r="A2317" s="1"/>
      <c r="C2317" s="1"/>
      <c r="D2317" s="33"/>
    </row>
    <row r="2318" spans="1:4" x14ac:dyDescent="0.25">
      <c r="A2318" s="1"/>
      <c r="C2318" s="1"/>
      <c r="D2318" s="33"/>
    </row>
    <row r="2319" spans="1:4" x14ac:dyDescent="0.25">
      <c r="A2319" s="1"/>
      <c r="C2319" s="1"/>
      <c r="D2319" s="33"/>
    </row>
    <row r="2320" spans="1:4" x14ac:dyDescent="0.25">
      <c r="A2320" s="1"/>
      <c r="C2320" s="1"/>
      <c r="D2320" s="33"/>
    </row>
    <row r="2321" spans="1:4" x14ac:dyDescent="0.25">
      <c r="A2321" s="1"/>
      <c r="C2321" s="1"/>
      <c r="D2321" s="33"/>
    </row>
    <row r="2322" spans="1:4" x14ac:dyDescent="0.25">
      <c r="A2322" s="1"/>
      <c r="C2322" s="1"/>
      <c r="D2322" s="33"/>
    </row>
    <row r="2323" spans="1:4" x14ac:dyDescent="0.25">
      <c r="A2323" s="1"/>
      <c r="C2323" s="1"/>
      <c r="D2323" s="33"/>
    </row>
    <row r="2324" spans="1:4" x14ac:dyDescent="0.25">
      <c r="A2324" s="1"/>
      <c r="C2324" s="1"/>
      <c r="D2324" s="33"/>
    </row>
    <row r="2325" spans="1:4" x14ac:dyDescent="0.25">
      <c r="A2325" s="1"/>
      <c r="C2325" s="1"/>
      <c r="D2325" s="33"/>
    </row>
    <row r="2326" spans="1:4" x14ac:dyDescent="0.25">
      <c r="A2326" s="1"/>
      <c r="C2326" s="1"/>
      <c r="D2326" s="33"/>
    </row>
    <row r="2327" spans="1:4" x14ac:dyDescent="0.25">
      <c r="A2327" s="1"/>
      <c r="C2327" s="1"/>
      <c r="D2327" s="33"/>
    </row>
    <row r="2328" spans="1:4" x14ac:dyDescent="0.25">
      <c r="A2328" s="1"/>
      <c r="C2328" s="1"/>
      <c r="D2328" s="33"/>
    </row>
    <row r="2329" spans="1:4" x14ac:dyDescent="0.25">
      <c r="A2329" s="1"/>
      <c r="C2329" s="1"/>
      <c r="D2329" s="33"/>
    </row>
    <row r="2330" spans="1:4" x14ac:dyDescent="0.25">
      <c r="A2330" s="1"/>
      <c r="C2330" s="1"/>
      <c r="D2330" s="33"/>
    </row>
    <row r="2331" spans="1:4" x14ac:dyDescent="0.25">
      <c r="A2331" s="1"/>
      <c r="C2331" s="1"/>
      <c r="D2331" s="33"/>
    </row>
    <row r="2332" spans="1:4" x14ac:dyDescent="0.25">
      <c r="A2332" s="1"/>
      <c r="C2332" s="1"/>
      <c r="D2332" s="33"/>
    </row>
    <row r="2333" spans="1:4" x14ac:dyDescent="0.25">
      <c r="A2333" s="1"/>
      <c r="C2333" s="1"/>
      <c r="D2333" s="33"/>
    </row>
    <row r="2334" spans="1:4" x14ac:dyDescent="0.25">
      <c r="A2334" s="1"/>
      <c r="C2334" s="1"/>
      <c r="D2334" s="33"/>
    </row>
    <row r="2335" spans="1:4" x14ac:dyDescent="0.25">
      <c r="A2335" s="1"/>
      <c r="C2335" s="1"/>
      <c r="D2335" s="33"/>
    </row>
    <row r="2336" spans="1:4" x14ac:dyDescent="0.25">
      <c r="A2336" s="1"/>
      <c r="C2336" s="1"/>
      <c r="D2336" s="33"/>
    </row>
    <row r="2337" spans="1:4" x14ac:dyDescent="0.25">
      <c r="A2337" s="1"/>
      <c r="C2337" s="1"/>
      <c r="D2337" s="33"/>
    </row>
    <row r="2338" spans="1:4" x14ac:dyDescent="0.25">
      <c r="A2338" s="1"/>
      <c r="C2338" s="1"/>
      <c r="D2338" s="33"/>
    </row>
    <row r="2339" spans="1:4" x14ac:dyDescent="0.25">
      <c r="A2339" s="1"/>
      <c r="C2339" s="1"/>
      <c r="D2339" s="33"/>
    </row>
    <row r="2340" spans="1:4" x14ac:dyDescent="0.25">
      <c r="A2340" s="1"/>
      <c r="C2340" s="1"/>
      <c r="D2340" s="33"/>
    </row>
    <row r="2341" spans="1:4" x14ac:dyDescent="0.25">
      <c r="A2341" s="1"/>
      <c r="C2341" s="1"/>
      <c r="D2341" s="33"/>
    </row>
    <row r="2342" spans="1:4" x14ac:dyDescent="0.25">
      <c r="A2342" s="1"/>
      <c r="C2342" s="1"/>
      <c r="D2342" s="33"/>
    </row>
    <row r="2343" spans="1:4" x14ac:dyDescent="0.25">
      <c r="A2343" s="1"/>
      <c r="C2343" s="1"/>
      <c r="D2343" s="33"/>
    </row>
    <row r="2344" spans="1:4" x14ac:dyDescent="0.25">
      <c r="A2344" s="1"/>
      <c r="C2344" s="1"/>
      <c r="D2344" s="33"/>
    </row>
    <row r="2345" spans="1:4" x14ac:dyDescent="0.25">
      <c r="A2345" s="1"/>
      <c r="C2345" s="1"/>
      <c r="D2345" s="33"/>
    </row>
    <row r="2346" spans="1:4" x14ac:dyDescent="0.25">
      <c r="A2346" s="1"/>
      <c r="C2346" s="1"/>
      <c r="D2346" s="33"/>
    </row>
    <row r="2347" spans="1:4" x14ac:dyDescent="0.25">
      <c r="A2347" s="1"/>
      <c r="C2347" s="1"/>
      <c r="D2347" s="33"/>
    </row>
    <row r="2348" spans="1:4" x14ac:dyDescent="0.25">
      <c r="A2348" s="1"/>
      <c r="C2348" s="1"/>
      <c r="D2348" s="33"/>
    </row>
    <row r="2349" spans="1:4" x14ac:dyDescent="0.25">
      <c r="A2349" s="1"/>
      <c r="C2349" s="1"/>
      <c r="D2349" s="33"/>
    </row>
    <row r="2350" spans="1:4" x14ac:dyDescent="0.25">
      <c r="A2350" s="1"/>
      <c r="C2350" s="1"/>
      <c r="D2350" s="33"/>
    </row>
    <row r="2351" spans="1:4" x14ac:dyDescent="0.25">
      <c r="A2351" s="1"/>
      <c r="C2351" s="1"/>
      <c r="D2351" s="33"/>
    </row>
    <row r="2352" spans="1:4" x14ac:dyDescent="0.25">
      <c r="A2352" s="1"/>
      <c r="C2352" s="1"/>
      <c r="D2352" s="33"/>
    </row>
    <row r="2353" spans="1:4" x14ac:dyDescent="0.25">
      <c r="A2353" s="1"/>
      <c r="C2353" s="1"/>
      <c r="D2353" s="33"/>
    </row>
    <row r="2354" spans="1:4" x14ac:dyDescent="0.25">
      <c r="A2354" s="1"/>
      <c r="C2354" s="1"/>
      <c r="D2354" s="33"/>
    </row>
    <row r="2355" spans="1:4" x14ac:dyDescent="0.25">
      <c r="A2355" s="1"/>
      <c r="C2355" s="1"/>
      <c r="D2355" s="33"/>
    </row>
    <row r="2356" spans="1:4" x14ac:dyDescent="0.25">
      <c r="A2356" s="1"/>
      <c r="C2356" s="1"/>
      <c r="D2356" s="33"/>
    </row>
    <row r="2357" spans="1:4" x14ac:dyDescent="0.25">
      <c r="A2357" s="1"/>
      <c r="C2357" s="1"/>
      <c r="D2357" s="33"/>
    </row>
    <row r="2358" spans="1:4" x14ac:dyDescent="0.25">
      <c r="A2358" s="1"/>
      <c r="C2358" s="1"/>
      <c r="D2358" s="33"/>
    </row>
    <row r="2359" spans="1:4" x14ac:dyDescent="0.25">
      <c r="A2359" s="1"/>
      <c r="C2359" s="1"/>
      <c r="D2359" s="33"/>
    </row>
    <row r="2360" spans="1:4" x14ac:dyDescent="0.25">
      <c r="A2360" s="1"/>
      <c r="C2360" s="1"/>
      <c r="D2360" s="33"/>
    </row>
    <row r="2361" spans="1:4" x14ac:dyDescent="0.25">
      <c r="A2361" s="1"/>
      <c r="C2361" s="1"/>
      <c r="D2361" s="33"/>
    </row>
    <row r="2362" spans="1:4" x14ac:dyDescent="0.25">
      <c r="A2362" s="1"/>
      <c r="C2362" s="1"/>
      <c r="D2362" s="33"/>
    </row>
    <row r="2363" spans="1:4" x14ac:dyDescent="0.25">
      <c r="A2363" s="1"/>
      <c r="C2363" s="1"/>
      <c r="D2363" s="33"/>
    </row>
    <row r="2364" spans="1:4" x14ac:dyDescent="0.25">
      <c r="A2364" s="1"/>
      <c r="C2364" s="1"/>
      <c r="D2364" s="33"/>
    </row>
    <row r="2365" spans="1:4" x14ac:dyDescent="0.25">
      <c r="A2365" s="1"/>
      <c r="C2365" s="1"/>
      <c r="D2365" s="33"/>
    </row>
    <row r="2366" spans="1:4" x14ac:dyDescent="0.25">
      <c r="A2366" s="1"/>
      <c r="C2366" s="1"/>
      <c r="D2366" s="33"/>
    </row>
    <row r="2367" spans="1:4" x14ac:dyDescent="0.25">
      <c r="A2367" s="1"/>
      <c r="C2367" s="1"/>
      <c r="D2367" s="33"/>
    </row>
    <row r="2368" spans="1:4" x14ac:dyDescent="0.25">
      <c r="A2368" s="1"/>
      <c r="C2368" s="1"/>
      <c r="D2368" s="33"/>
    </row>
    <row r="2369" spans="1:4" x14ac:dyDescent="0.25">
      <c r="A2369" s="1"/>
      <c r="C2369" s="1"/>
      <c r="D2369" s="33"/>
    </row>
    <row r="2370" spans="1:4" x14ac:dyDescent="0.25">
      <c r="A2370" s="1"/>
      <c r="C2370" s="1"/>
      <c r="D2370" s="33"/>
    </row>
    <row r="2371" spans="1:4" x14ac:dyDescent="0.25">
      <c r="A2371" s="1"/>
      <c r="C2371" s="1"/>
      <c r="D2371" s="33"/>
    </row>
    <row r="2372" spans="1:4" x14ac:dyDescent="0.25">
      <c r="A2372" s="1"/>
      <c r="C2372" s="1"/>
      <c r="D2372" s="33"/>
    </row>
    <row r="2373" spans="1:4" x14ac:dyDescent="0.25">
      <c r="A2373" s="1"/>
      <c r="C2373" s="1"/>
      <c r="D2373" s="33"/>
    </row>
    <row r="2374" spans="1:4" x14ac:dyDescent="0.25">
      <c r="A2374" s="1"/>
      <c r="C2374" s="1"/>
      <c r="D2374" s="33"/>
    </row>
    <row r="2375" spans="1:4" x14ac:dyDescent="0.25">
      <c r="A2375" s="1"/>
      <c r="C2375" s="1"/>
      <c r="D2375" s="33"/>
    </row>
    <row r="2376" spans="1:4" x14ac:dyDescent="0.25">
      <c r="A2376" s="1"/>
      <c r="C2376" s="1"/>
      <c r="D2376" s="33"/>
    </row>
    <row r="2377" spans="1:4" x14ac:dyDescent="0.25">
      <c r="A2377" s="1"/>
      <c r="C2377" s="1"/>
      <c r="D2377" s="33"/>
    </row>
    <row r="2378" spans="1:4" x14ac:dyDescent="0.25">
      <c r="A2378" s="1"/>
      <c r="C2378" s="1"/>
      <c r="D2378" s="33"/>
    </row>
    <row r="2379" spans="1:4" x14ac:dyDescent="0.25">
      <c r="A2379" s="1"/>
      <c r="C2379" s="1"/>
      <c r="D2379" s="33"/>
    </row>
    <row r="2380" spans="1:4" x14ac:dyDescent="0.25">
      <c r="A2380" s="1"/>
      <c r="C2380" s="1"/>
      <c r="D2380" s="33"/>
    </row>
    <row r="2381" spans="1:4" x14ac:dyDescent="0.25">
      <c r="A2381" s="1"/>
      <c r="C2381" s="1"/>
      <c r="D2381" s="33"/>
    </row>
    <row r="2382" spans="1:4" x14ac:dyDescent="0.25">
      <c r="A2382" s="1"/>
      <c r="C2382" s="1"/>
      <c r="D2382" s="33"/>
    </row>
    <row r="2383" spans="1:4" x14ac:dyDescent="0.25">
      <c r="A2383" s="1"/>
      <c r="C2383" s="1"/>
      <c r="D2383" s="33"/>
    </row>
    <row r="2384" spans="1:4" x14ac:dyDescent="0.25">
      <c r="A2384" s="1"/>
      <c r="C2384" s="1"/>
      <c r="D2384" s="33"/>
    </row>
    <row r="2385" spans="1:4" x14ac:dyDescent="0.25">
      <c r="A2385" s="1"/>
      <c r="C2385" s="1"/>
      <c r="D2385" s="33"/>
    </row>
    <row r="2386" spans="1:4" x14ac:dyDescent="0.25">
      <c r="A2386" s="1"/>
      <c r="C2386" s="1"/>
      <c r="D2386" s="33"/>
    </row>
    <row r="2387" spans="1:4" x14ac:dyDescent="0.25">
      <c r="A2387" s="1"/>
      <c r="C2387" s="1"/>
      <c r="D2387" s="33"/>
    </row>
    <row r="2388" spans="1:4" x14ac:dyDescent="0.25">
      <c r="A2388" s="1"/>
      <c r="C2388" s="1"/>
      <c r="D2388" s="33"/>
    </row>
    <row r="2389" spans="1:4" x14ac:dyDescent="0.25">
      <c r="A2389" s="1"/>
      <c r="C2389" s="1"/>
      <c r="D2389" s="33"/>
    </row>
    <row r="2390" spans="1:4" x14ac:dyDescent="0.25">
      <c r="A2390" s="1"/>
      <c r="C2390" s="1"/>
      <c r="D2390" s="33"/>
    </row>
    <row r="2391" spans="1:4" x14ac:dyDescent="0.25">
      <c r="A2391" s="1"/>
      <c r="C2391" s="1"/>
      <c r="D2391" s="33"/>
    </row>
    <row r="2392" spans="1:4" x14ac:dyDescent="0.25">
      <c r="A2392" s="1"/>
      <c r="C2392" s="1"/>
      <c r="D2392" s="33"/>
    </row>
    <row r="2393" spans="1:4" x14ac:dyDescent="0.25">
      <c r="A2393" s="1"/>
      <c r="C2393" s="1"/>
      <c r="D2393" s="33"/>
    </row>
    <row r="2394" spans="1:4" x14ac:dyDescent="0.25">
      <c r="A2394" s="1"/>
      <c r="C2394" s="1"/>
      <c r="D2394" s="33"/>
    </row>
    <row r="2395" spans="1:4" x14ac:dyDescent="0.25">
      <c r="A2395" s="1"/>
      <c r="C2395" s="1"/>
      <c r="D2395" s="33"/>
    </row>
    <row r="2396" spans="1:4" x14ac:dyDescent="0.25">
      <c r="A2396" s="1"/>
      <c r="C2396" s="1"/>
      <c r="D2396" s="33"/>
    </row>
    <row r="2397" spans="1:4" x14ac:dyDescent="0.25">
      <c r="A2397" s="1"/>
      <c r="C2397" s="1"/>
      <c r="D2397" s="33"/>
    </row>
    <row r="2398" spans="1:4" x14ac:dyDescent="0.25">
      <c r="A2398" s="1"/>
      <c r="C2398" s="1"/>
      <c r="D2398" s="33"/>
    </row>
    <row r="2399" spans="1:4" x14ac:dyDescent="0.25">
      <c r="A2399" s="1"/>
      <c r="C2399" s="1"/>
      <c r="D2399" s="33"/>
    </row>
    <row r="2400" spans="1:4" x14ac:dyDescent="0.25">
      <c r="A2400" s="1"/>
      <c r="C2400" s="1"/>
      <c r="D2400" s="33"/>
    </row>
    <row r="2401" spans="1:4" x14ac:dyDescent="0.25">
      <c r="A2401" s="1"/>
      <c r="C2401" s="1"/>
      <c r="D2401" s="33"/>
    </row>
    <row r="2402" spans="1:4" x14ac:dyDescent="0.25">
      <c r="A2402" s="1"/>
      <c r="C2402" s="1"/>
      <c r="D2402" s="33"/>
    </row>
    <row r="2403" spans="1:4" x14ac:dyDescent="0.25">
      <c r="A2403" s="1"/>
      <c r="C2403" s="1"/>
      <c r="D2403" s="33"/>
    </row>
    <row r="2404" spans="1:4" x14ac:dyDescent="0.25">
      <c r="A2404" s="1"/>
      <c r="C2404" s="1"/>
      <c r="D2404" s="33"/>
    </row>
    <row r="2405" spans="1:4" x14ac:dyDescent="0.25">
      <c r="A2405" s="1"/>
      <c r="C2405" s="1"/>
      <c r="D2405" s="33"/>
    </row>
    <row r="2406" spans="1:4" x14ac:dyDescent="0.25">
      <c r="A2406" s="1"/>
      <c r="C2406" s="1"/>
      <c r="D2406" s="33"/>
    </row>
    <row r="2407" spans="1:4" x14ac:dyDescent="0.25">
      <c r="A2407" s="1"/>
      <c r="C2407" s="1"/>
      <c r="D2407" s="33"/>
    </row>
    <row r="2408" spans="1:4" x14ac:dyDescent="0.25">
      <c r="A2408" s="1"/>
      <c r="C2408" s="1"/>
      <c r="D2408" s="33"/>
    </row>
    <row r="2409" spans="1:4" x14ac:dyDescent="0.25">
      <c r="A2409" s="1"/>
      <c r="C2409" s="1"/>
      <c r="D2409" s="33"/>
    </row>
    <row r="2410" spans="1:4" x14ac:dyDescent="0.25">
      <c r="A2410" s="1"/>
      <c r="C2410" s="1"/>
      <c r="D2410" s="33"/>
    </row>
    <row r="2411" spans="1:4" x14ac:dyDescent="0.25">
      <c r="A2411" s="1"/>
      <c r="C2411" s="1"/>
      <c r="D2411" s="33"/>
    </row>
    <row r="2412" spans="1:4" x14ac:dyDescent="0.25">
      <c r="A2412" s="1"/>
      <c r="C2412" s="1"/>
      <c r="D2412" s="33"/>
    </row>
    <row r="2413" spans="1:4" x14ac:dyDescent="0.25">
      <c r="A2413" s="1"/>
      <c r="C2413" s="1"/>
      <c r="D2413" s="33"/>
    </row>
    <row r="2414" spans="1:4" x14ac:dyDescent="0.25">
      <c r="A2414" s="1"/>
      <c r="C2414" s="1"/>
      <c r="D2414" s="33"/>
    </row>
    <row r="2415" spans="1:4" x14ac:dyDescent="0.25">
      <c r="A2415" s="1"/>
      <c r="C2415" s="1"/>
      <c r="D2415" s="33"/>
    </row>
    <row r="2416" spans="1:4" x14ac:dyDescent="0.25">
      <c r="A2416" s="1"/>
      <c r="C2416" s="1"/>
      <c r="D2416" s="33"/>
    </row>
    <row r="2417" spans="1:4" x14ac:dyDescent="0.25">
      <c r="A2417" s="1"/>
      <c r="C2417" s="1"/>
      <c r="D2417" s="33"/>
    </row>
    <row r="2418" spans="1:4" x14ac:dyDescent="0.25">
      <c r="A2418" s="1"/>
      <c r="C2418" s="1"/>
      <c r="D2418" s="33"/>
    </row>
    <row r="2419" spans="1:4" x14ac:dyDescent="0.25">
      <c r="A2419" s="1"/>
      <c r="C2419" s="1"/>
      <c r="D2419" s="33"/>
    </row>
    <row r="2420" spans="1:4" x14ac:dyDescent="0.25">
      <c r="A2420" s="1"/>
      <c r="C2420" s="1"/>
      <c r="D2420" s="33"/>
    </row>
    <row r="2421" spans="1:4" x14ac:dyDescent="0.25">
      <c r="A2421" s="1"/>
      <c r="C2421" s="1"/>
      <c r="D2421" s="33"/>
    </row>
    <row r="2422" spans="1:4" x14ac:dyDescent="0.25">
      <c r="A2422" s="1"/>
      <c r="C2422" s="1"/>
      <c r="D2422" s="33"/>
    </row>
    <row r="2423" spans="1:4" x14ac:dyDescent="0.25">
      <c r="A2423" s="1"/>
      <c r="C2423" s="1"/>
      <c r="D2423" s="33"/>
    </row>
    <row r="2424" spans="1:4" x14ac:dyDescent="0.25">
      <c r="A2424" s="1"/>
      <c r="C2424" s="1"/>
      <c r="D2424" s="33"/>
    </row>
    <row r="2425" spans="1:4" x14ac:dyDescent="0.25">
      <c r="A2425" s="1"/>
      <c r="C2425" s="1"/>
      <c r="D2425" s="33"/>
    </row>
    <row r="2426" spans="1:4" x14ac:dyDescent="0.25">
      <c r="A2426" s="1"/>
      <c r="C2426" s="1"/>
      <c r="D2426" s="33"/>
    </row>
    <row r="2427" spans="1:4" x14ac:dyDescent="0.25">
      <c r="A2427" s="1"/>
      <c r="C2427" s="1"/>
      <c r="D2427" s="33"/>
    </row>
    <row r="2428" spans="1:4" x14ac:dyDescent="0.25">
      <c r="A2428" s="1"/>
      <c r="C2428" s="1"/>
      <c r="D2428" s="33"/>
    </row>
    <row r="2429" spans="1:4" x14ac:dyDescent="0.25">
      <c r="A2429" s="1"/>
      <c r="C2429" s="1"/>
      <c r="D2429" s="33"/>
    </row>
    <row r="2430" spans="1:4" x14ac:dyDescent="0.25">
      <c r="A2430" s="1"/>
      <c r="C2430" s="1"/>
      <c r="D2430" s="33"/>
    </row>
    <row r="2431" spans="1:4" x14ac:dyDescent="0.25">
      <c r="A2431" s="1"/>
      <c r="C2431" s="1"/>
      <c r="D2431" s="33"/>
    </row>
    <row r="2432" spans="1:4" x14ac:dyDescent="0.25">
      <c r="A2432" s="1"/>
      <c r="C2432" s="1"/>
      <c r="D2432" s="33"/>
    </row>
    <row r="2433" spans="1:4" x14ac:dyDescent="0.25">
      <c r="A2433" s="1"/>
      <c r="C2433" s="1"/>
      <c r="D2433" s="33"/>
    </row>
    <row r="2434" spans="1:4" x14ac:dyDescent="0.25">
      <c r="A2434" s="1"/>
      <c r="C2434" s="1"/>
      <c r="D2434" s="33"/>
    </row>
    <row r="2435" spans="1:4" x14ac:dyDescent="0.25">
      <c r="A2435" s="1"/>
      <c r="C2435" s="1"/>
      <c r="D2435" s="33"/>
    </row>
    <row r="2436" spans="1:4" x14ac:dyDescent="0.25">
      <c r="A2436" s="1"/>
      <c r="C2436" s="1"/>
      <c r="D2436" s="33"/>
    </row>
    <row r="2437" spans="1:4" x14ac:dyDescent="0.25">
      <c r="A2437" s="1"/>
      <c r="C2437" s="1"/>
      <c r="D2437" s="33"/>
    </row>
    <row r="2438" spans="1:4" x14ac:dyDescent="0.25">
      <c r="A2438" s="1"/>
      <c r="C2438" s="1"/>
      <c r="D2438" s="33"/>
    </row>
    <row r="2439" spans="1:4" x14ac:dyDescent="0.25">
      <c r="A2439" s="1"/>
      <c r="C2439" s="1"/>
      <c r="D2439" s="33"/>
    </row>
    <row r="2440" spans="1:4" x14ac:dyDescent="0.25">
      <c r="A2440" s="1"/>
      <c r="C2440" s="1"/>
      <c r="D2440" s="33"/>
    </row>
    <row r="2441" spans="1:4" x14ac:dyDescent="0.25">
      <c r="A2441" s="1"/>
      <c r="C2441" s="1"/>
      <c r="D2441" s="33"/>
    </row>
    <row r="2442" spans="1:4" x14ac:dyDescent="0.25">
      <c r="A2442" s="1"/>
      <c r="C2442" s="1"/>
      <c r="D2442" s="33"/>
    </row>
    <row r="2443" spans="1:4" x14ac:dyDescent="0.25">
      <c r="A2443" s="1"/>
      <c r="C2443" s="1"/>
      <c r="D2443" s="33"/>
    </row>
    <row r="2444" spans="1:4" x14ac:dyDescent="0.25">
      <c r="A2444" s="1"/>
      <c r="C2444" s="1"/>
      <c r="D2444" s="33"/>
    </row>
    <row r="2445" spans="1:4" x14ac:dyDescent="0.25">
      <c r="A2445" s="1"/>
      <c r="C2445" s="1"/>
      <c r="D2445" s="33"/>
    </row>
    <row r="2446" spans="1:4" x14ac:dyDescent="0.25">
      <c r="A2446" s="1"/>
      <c r="C2446" s="1"/>
      <c r="D2446" s="33"/>
    </row>
    <row r="2447" spans="1:4" x14ac:dyDescent="0.25">
      <c r="A2447" s="1"/>
      <c r="C2447" s="1"/>
      <c r="D2447" s="33"/>
    </row>
    <row r="2448" spans="1:4" x14ac:dyDescent="0.25">
      <c r="A2448" s="1"/>
      <c r="C2448" s="1"/>
      <c r="D2448" s="33"/>
    </row>
    <row r="2449" spans="1:4" x14ac:dyDescent="0.25">
      <c r="A2449" s="1"/>
      <c r="C2449" s="1"/>
      <c r="D2449" s="33"/>
    </row>
    <row r="2450" spans="1:4" x14ac:dyDescent="0.25">
      <c r="A2450" s="1"/>
      <c r="C2450" s="1"/>
      <c r="D2450" s="33"/>
    </row>
    <row r="2451" spans="1:4" x14ac:dyDescent="0.25">
      <c r="A2451" s="1"/>
      <c r="C2451" s="1"/>
      <c r="D2451" s="33"/>
    </row>
    <row r="2452" spans="1:4" x14ac:dyDescent="0.25">
      <c r="A2452" s="1"/>
      <c r="C2452" s="1"/>
      <c r="D2452" s="33"/>
    </row>
    <row r="2453" spans="1:4" x14ac:dyDescent="0.25">
      <c r="A2453" s="1"/>
      <c r="C2453" s="1"/>
      <c r="D2453" s="33"/>
    </row>
    <row r="2454" spans="1:4" x14ac:dyDescent="0.25">
      <c r="A2454" s="1"/>
      <c r="C2454" s="1"/>
      <c r="D2454" s="33"/>
    </row>
    <row r="2455" spans="1:4" x14ac:dyDescent="0.25">
      <c r="A2455" s="1"/>
      <c r="C2455" s="1"/>
      <c r="D2455" s="33"/>
    </row>
    <row r="2456" spans="1:4" x14ac:dyDescent="0.25">
      <c r="A2456" s="1"/>
      <c r="C2456" s="1"/>
      <c r="D2456" s="33"/>
    </row>
    <row r="2457" spans="1:4" x14ac:dyDescent="0.25">
      <c r="A2457" s="1"/>
      <c r="C2457" s="1"/>
      <c r="D2457" s="33"/>
    </row>
    <row r="2458" spans="1:4" x14ac:dyDescent="0.25">
      <c r="A2458" s="1"/>
      <c r="C2458" s="1"/>
      <c r="D2458" s="33"/>
    </row>
    <row r="2459" spans="1:4" x14ac:dyDescent="0.25">
      <c r="A2459" s="1"/>
      <c r="C2459" s="1"/>
      <c r="D2459" s="33"/>
    </row>
    <row r="2460" spans="1:4" x14ac:dyDescent="0.25">
      <c r="A2460" s="1"/>
      <c r="C2460" s="1"/>
      <c r="D2460" s="33"/>
    </row>
    <row r="2461" spans="1:4" x14ac:dyDescent="0.25">
      <c r="A2461" s="1"/>
      <c r="C2461" s="1"/>
      <c r="D2461" s="33"/>
    </row>
    <row r="2462" spans="1:4" x14ac:dyDescent="0.25">
      <c r="A2462" s="1"/>
      <c r="C2462" s="1"/>
      <c r="D2462" s="33"/>
    </row>
    <row r="2463" spans="1:4" x14ac:dyDescent="0.25">
      <c r="A2463" s="1"/>
      <c r="C2463" s="1"/>
      <c r="D2463" s="33"/>
    </row>
    <row r="2464" spans="1:4" x14ac:dyDescent="0.25">
      <c r="A2464" s="1"/>
      <c r="C2464" s="1"/>
      <c r="D2464" s="33"/>
    </row>
    <row r="2465" spans="1:4" x14ac:dyDescent="0.25">
      <c r="A2465" s="1"/>
      <c r="C2465" s="1"/>
      <c r="D2465" s="33"/>
    </row>
    <row r="2466" spans="1:4" x14ac:dyDescent="0.25">
      <c r="A2466" s="1"/>
      <c r="C2466" s="1"/>
      <c r="D2466" s="33"/>
    </row>
    <row r="2467" spans="1:4" x14ac:dyDescent="0.25">
      <c r="A2467" s="1"/>
      <c r="C2467" s="1"/>
      <c r="D2467" s="33"/>
    </row>
    <row r="2468" spans="1:4" x14ac:dyDescent="0.25">
      <c r="A2468" s="1"/>
      <c r="C2468" s="1"/>
      <c r="D2468" s="33"/>
    </row>
    <row r="2469" spans="1:4" x14ac:dyDescent="0.25">
      <c r="A2469" s="1"/>
      <c r="C2469" s="1"/>
      <c r="D2469" s="33"/>
    </row>
    <row r="2470" spans="1:4" x14ac:dyDescent="0.25">
      <c r="A2470" s="1"/>
      <c r="C2470" s="1"/>
      <c r="D2470" s="33"/>
    </row>
    <row r="2471" spans="1:4" x14ac:dyDescent="0.25">
      <c r="A2471" s="1"/>
      <c r="C2471" s="1"/>
      <c r="D2471" s="33"/>
    </row>
    <row r="2472" spans="1:4" x14ac:dyDescent="0.25">
      <c r="A2472" s="1"/>
      <c r="C2472" s="1"/>
      <c r="D2472" s="33"/>
    </row>
    <row r="2473" spans="1:4" x14ac:dyDescent="0.25">
      <c r="A2473" s="1"/>
      <c r="C2473" s="1"/>
      <c r="D2473" s="33"/>
    </row>
    <row r="2474" spans="1:4" x14ac:dyDescent="0.25">
      <c r="A2474" s="1"/>
      <c r="C2474" s="1"/>
      <c r="D2474" s="33"/>
    </row>
    <row r="2475" spans="1:4" x14ac:dyDescent="0.25">
      <c r="A2475" s="1"/>
      <c r="C2475" s="1"/>
      <c r="D2475" s="33"/>
    </row>
    <row r="2476" spans="1:4" x14ac:dyDescent="0.25">
      <c r="A2476" s="1"/>
      <c r="C2476" s="1"/>
      <c r="D2476" s="33"/>
    </row>
    <row r="2477" spans="1:4" x14ac:dyDescent="0.25">
      <c r="A2477" s="1"/>
      <c r="C2477" s="1"/>
      <c r="D2477" s="33"/>
    </row>
    <row r="2478" spans="1:4" x14ac:dyDescent="0.25">
      <c r="A2478" s="1"/>
      <c r="C2478" s="1"/>
      <c r="D2478" s="33"/>
    </row>
    <row r="2479" spans="1:4" x14ac:dyDescent="0.25">
      <c r="A2479" s="1"/>
      <c r="C2479" s="1"/>
      <c r="D2479" s="33"/>
    </row>
    <row r="2480" spans="1:4" x14ac:dyDescent="0.25">
      <c r="A2480" s="1"/>
      <c r="C2480" s="1"/>
      <c r="D2480" s="33"/>
    </row>
    <row r="2481" spans="1:4" x14ac:dyDescent="0.25">
      <c r="A2481" s="1"/>
      <c r="C2481" s="1"/>
      <c r="D2481" s="33"/>
    </row>
    <row r="2482" spans="1:4" x14ac:dyDescent="0.25">
      <c r="A2482" s="1"/>
      <c r="C2482" s="1"/>
      <c r="D2482" s="33"/>
    </row>
    <row r="2483" spans="1:4" x14ac:dyDescent="0.25">
      <c r="A2483" s="1"/>
      <c r="C2483" s="1"/>
      <c r="D2483" s="33"/>
    </row>
    <row r="2484" spans="1:4" x14ac:dyDescent="0.25">
      <c r="A2484" s="1"/>
      <c r="C2484" s="1"/>
      <c r="D2484" s="33"/>
    </row>
    <row r="2485" spans="1:4" x14ac:dyDescent="0.25">
      <c r="A2485" s="1"/>
      <c r="C2485" s="1"/>
      <c r="D2485" s="33"/>
    </row>
    <row r="2486" spans="1:4" x14ac:dyDescent="0.25">
      <c r="A2486" s="1"/>
      <c r="C2486" s="1"/>
      <c r="D2486" s="33"/>
    </row>
    <row r="2487" spans="1:4" x14ac:dyDescent="0.25">
      <c r="A2487" s="1"/>
      <c r="C2487" s="1"/>
      <c r="D2487" s="33"/>
    </row>
    <row r="2488" spans="1:4" x14ac:dyDescent="0.25">
      <c r="A2488" s="1"/>
      <c r="C2488" s="1"/>
      <c r="D2488" s="33"/>
    </row>
    <row r="2489" spans="1:4" x14ac:dyDescent="0.25">
      <c r="A2489" s="1"/>
      <c r="C2489" s="1"/>
      <c r="D2489" s="33"/>
    </row>
    <row r="2490" spans="1:4" x14ac:dyDescent="0.25">
      <c r="A2490" s="1"/>
      <c r="C2490" s="1"/>
      <c r="D2490" s="33"/>
    </row>
    <row r="2491" spans="1:4" x14ac:dyDescent="0.25">
      <c r="A2491" s="1"/>
      <c r="C2491" s="1"/>
      <c r="D2491" s="33"/>
    </row>
    <row r="2492" spans="1:4" x14ac:dyDescent="0.25">
      <c r="A2492" s="1"/>
      <c r="C2492" s="1"/>
      <c r="D2492" s="33"/>
    </row>
    <row r="2493" spans="1:4" x14ac:dyDescent="0.25">
      <c r="A2493" s="1"/>
      <c r="C2493" s="1"/>
      <c r="D2493" s="33"/>
    </row>
    <row r="2494" spans="1:4" x14ac:dyDescent="0.25">
      <c r="A2494" s="1"/>
      <c r="C2494" s="1"/>
      <c r="D2494" s="33"/>
    </row>
    <row r="2495" spans="1:4" x14ac:dyDescent="0.25">
      <c r="A2495" s="1"/>
      <c r="C2495" s="1"/>
      <c r="D2495" s="33"/>
    </row>
    <row r="2496" spans="1:4" x14ac:dyDescent="0.25">
      <c r="A2496" s="1"/>
      <c r="C2496" s="1"/>
      <c r="D2496" s="33"/>
    </row>
    <row r="2497" spans="1:4" x14ac:dyDescent="0.25">
      <c r="A2497" s="1"/>
      <c r="C2497" s="1"/>
      <c r="D2497" s="33"/>
    </row>
    <row r="2498" spans="1:4" x14ac:dyDescent="0.25">
      <c r="A2498" s="1"/>
      <c r="C2498" s="1"/>
      <c r="D2498" s="33"/>
    </row>
    <row r="2499" spans="1:4" x14ac:dyDescent="0.25">
      <c r="A2499" s="1"/>
      <c r="C2499" s="1"/>
      <c r="D2499" s="33"/>
    </row>
    <row r="2500" spans="1:4" x14ac:dyDescent="0.25">
      <c r="A2500" s="1"/>
      <c r="C2500" s="1"/>
      <c r="D2500" s="33"/>
    </row>
    <row r="2501" spans="1:4" x14ac:dyDescent="0.25">
      <c r="A2501" s="1"/>
      <c r="C2501" s="1"/>
      <c r="D2501" s="33"/>
    </row>
    <row r="2502" spans="1:4" x14ac:dyDescent="0.25">
      <c r="A2502" s="1"/>
      <c r="C2502" s="1"/>
      <c r="D2502" s="33"/>
    </row>
    <row r="2503" spans="1:4" x14ac:dyDescent="0.25">
      <c r="A2503" s="1"/>
      <c r="C2503" s="1"/>
      <c r="D2503" s="33"/>
    </row>
    <row r="2504" spans="1:4" x14ac:dyDescent="0.25">
      <c r="A2504" s="1"/>
      <c r="C2504" s="1"/>
      <c r="D2504" s="33"/>
    </row>
    <row r="2505" spans="1:4" x14ac:dyDescent="0.25">
      <c r="A2505" s="1"/>
      <c r="C2505" s="1"/>
      <c r="D2505" s="33"/>
    </row>
    <row r="2506" spans="1:4" x14ac:dyDescent="0.25">
      <c r="A2506" s="1"/>
      <c r="C2506" s="1"/>
      <c r="D2506" s="33"/>
    </row>
    <row r="2507" spans="1:4" x14ac:dyDescent="0.25">
      <c r="A2507" s="1"/>
      <c r="C2507" s="1"/>
      <c r="D2507" s="33"/>
    </row>
    <row r="2508" spans="1:4" x14ac:dyDescent="0.25">
      <c r="A2508" s="1"/>
      <c r="C2508" s="1"/>
      <c r="D2508" s="33"/>
    </row>
    <row r="2509" spans="1:4" x14ac:dyDescent="0.25">
      <c r="A2509" s="1"/>
      <c r="C2509" s="1"/>
      <c r="D2509" s="33"/>
    </row>
    <row r="2510" spans="1:4" x14ac:dyDescent="0.25">
      <c r="A2510" s="1"/>
      <c r="C2510" s="1"/>
      <c r="D2510" s="33"/>
    </row>
    <row r="2511" spans="1:4" x14ac:dyDescent="0.25">
      <c r="A2511" s="1"/>
      <c r="C2511" s="1"/>
      <c r="D2511" s="33"/>
    </row>
    <row r="2512" spans="1:4" x14ac:dyDescent="0.25">
      <c r="A2512" s="1"/>
      <c r="C2512" s="1"/>
      <c r="D2512" s="33"/>
    </row>
    <row r="2513" spans="1:4" x14ac:dyDescent="0.25">
      <c r="A2513" s="1"/>
      <c r="C2513" s="1"/>
      <c r="D2513" s="33"/>
    </row>
    <row r="2514" spans="1:4" x14ac:dyDescent="0.25">
      <c r="A2514" s="1"/>
      <c r="C2514" s="1"/>
      <c r="D2514" s="33"/>
    </row>
    <row r="2515" spans="1:4" x14ac:dyDescent="0.25">
      <c r="A2515" s="1"/>
      <c r="C2515" s="1"/>
      <c r="D2515" s="33"/>
    </row>
    <row r="2516" spans="1:4" x14ac:dyDescent="0.25">
      <c r="A2516" s="1"/>
      <c r="C2516" s="1"/>
      <c r="D2516" s="33"/>
    </row>
    <row r="2517" spans="1:4" x14ac:dyDescent="0.25">
      <c r="A2517" s="1"/>
      <c r="C2517" s="1"/>
      <c r="D2517" s="33"/>
    </row>
    <row r="2518" spans="1:4" x14ac:dyDescent="0.25">
      <c r="A2518" s="1"/>
      <c r="C2518" s="1"/>
      <c r="D2518" s="33"/>
    </row>
    <row r="2519" spans="1:4" x14ac:dyDescent="0.25">
      <c r="A2519" s="1"/>
      <c r="C2519" s="1"/>
      <c r="D2519" s="33"/>
    </row>
    <row r="2520" spans="1:4" x14ac:dyDescent="0.25">
      <c r="A2520" s="1"/>
      <c r="C2520" s="1"/>
      <c r="D2520" s="33"/>
    </row>
    <row r="2521" spans="1:4" x14ac:dyDescent="0.25">
      <c r="A2521" s="1"/>
      <c r="C2521" s="1"/>
      <c r="D2521" s="33"/>
    </row>
    <row r="2522" spans="1:4" x14ac:dyDescent="0.25">
      <c r="A2522" s="1"/>
      <c r="C2522" s="1"/>
      <c r="D2522" s="33"/>
    </row>
    <row r="2523" spans="1:4" x14ac:dyDescent="0.25">
      <c r="A2523" s="1"/>
      <c r="C2523" s="1"/>
      <c r="D2523" s="33"/>
    </row>
    <row r="2524" spans="1:4" x14ac:dyDescent="0.25">
      <c r="A2524" s="1"/>
      <c r="C2524" s="1"/>
      <c r="D2524" s="33"/>
    </row>
    <row r="2525" spans="1:4" x14ac:dyDescent="0.25">
      <c r="A2525" s="1"/>
      <c r="C2525" s="1"/>
      <c r="D2525" s="33"/>
    </row>
    <row r="2526" spans="1:4" x14ac:dyDescent="0.25">
      <c r="A2526" s="1"/>
      <c r="C2526" s="1"/>
      <c r="D2526" s="33"/>
    </row>
    <row r="2527" spans="1:4" x14ac:dyDescent="0.25">
      <c r="A2527" s="1"/>
      <c r="C2527" s="1"/>
      <c r="D2527" s="33"/>
    </row>
    <row r="2528" spans="1:4" x14ac:dyDescent="0.25">
      <c r="A2528" s="1"/>
      <c r="C2528" s="1"/>
      <c r="D2528" s="33"/>
    </row>
    <row r="2529" spans="1:4" x14ac:dyDescent="0.25">
      <c r="A2529" s="1"/>
      <c r="C2529" s="1"/>
      <c r="D2529" s="33"/>
    </row>
    <row r="2530" spans="1:4" x14ac:dyDescent="0.25">
      <c r="A2530" s="1"/>
      <c r="C2530" s="1"/>
      <c r="D2530" s="33"/>
    </row>
    <row r="2531" spans="1:4" x14ac:dyDescent="0.25">
      <c r="A2531" s="1"/>
      <c r="C2531" s="1"/>
      <c r="D2531" s="33"/>
    </row>
    <row r="2532" spans="1:4" x14ac:dyDescent="0.25">
      <c r="A2532" s="1"/>
      <c r="C2532" s="1"/>
      <c r="D2532" s="33"/>
    </row>
    <row r="2533" spans="1:4" x14ac:dyDescent="0.25">
      <c r="A2533" s="1"/>
      <c r="C2533" s="1"/>
      <c r="D2533" s="33"/>
    </row>
    <row r="2534" spans="1:4" x14ac:dyDescent="0.25">
      <c r="A2534" s="1"/>
      <c r="C2534" s="1"/>
      <c r="D2534" s="33"/>
    </row>
    <row r="2535" spans="1:4" x14ac:dyDescent="0.25">
      <c r="A2535" s="1"/>
      <c r="C2535" s="1"/>
      <c r="D2535" s="33"/>
    </row>
    <row r="2536" spans="1:4" x14ac:dyDescent="0.25">
      <c r="A2536" s="1"/>
      <c r="C2536" s="1"/>
      <c r="D2536" s="33"/>
    </row>
    <row r="2537" spans="1:4" x14ac:dyDescent="0.25">
      <c r="A2537" s="1"/>
      <c r="C2537" s="1"/>
      <c r="D2537" s="33"/>
    </row>
    <row r="2538" spans="1:4" x14ac:dyDescent="0.25">
      <c r="A2538" s="1"/>
      <c r="C2538" s="1"/>
      <c r="D2538" s="33"/>
    </row>
    <row r="2539" spans="1:4" x14ac:dyDescent="0.25">
      <c r="A2539" s="1"/>
      <c r="C2539" s="1"/>
      <c r="D2539" s="33"/>
    </row>
    <row r="2540" spans="1:4" x14ac:dyDescent="0.25">
      <c r="A2540" s="1"/>
      <c r="C2540" s="1"/>
      <c r="D2540" s="33"/>
    </row>
    <row r="2541" spans="1:4" x14ac:dyDescent="0.25">
      <c r="A2541" s="1"/>
      <c r="C2541" s="1"/>
      <c r="D2541" s="33"/>
    </row>
    <row r="2542" spans="1:4" x14ac:dyDescent="0.25">
      <c r="A2542" s="1"/>
      <c r="C2542" s="1"/>
      <c r="D2542" s="33"/>
    </row>
    <row r="2543" spans="1:4" x14ac:dyDescent="0.25">
      <c r="A2543" s="1"/>
      <c r="C2543" s="1"/>
      <c r="D2543" s="33"/>
    </row>
    <row r="2544" spans="1:4" x14ac:dyDescent="0.25">
      <c r="A2544" s="1"/>
      <c r="C2544" s="1"/>
      <c r="D2544" s="33"/>
    </row>
    <row r="2545" spans="1:4" x14ac:dyDescent="0.25">
      <c r="A2545" s="1"/>
      <c r="C2545" s="1"/>
      <c r="D2545" s="33"/>
    </row>
    <row r="2546" spans="1:4" x14ac:dyDescent="0.25">
      <c r="A2546" s="1"/>
      <c r="C2546" s="1"/>
      <c r="D2546" s="33"/>
    </row>
    <row r="2547" spans="1:4" x14ac:dyDescent="0.25">
      <c r="A2547" s="1"/>
      <c r="C2547" s="1"/>
      <c r="D2547" s="33"/>
    </row>
    <row r="2548" spans="1:4" x14ac:dyDescent="0.25">
      <c r="A2548" s="1"/>
      <c r="C2548" s="1"/>
      <c r="D2548" s="33"/>
    </row>
    <row r="2549" spans="1:4" x14ac:dyDescent="0.25">
      <c r="A2549" s="1"/>
      <c r="C2549" s="1"/>
      <c r="D2549" s="33"/>
    </row>
    <row r="2550" spans="1:4" x14ac:dyDescent="0.25">
      <c r="A2550" s="1"/>
      <c r="C2550" s="1"/>
      <c r="D2550" s="33"/>
    </row>
    <row r="2551" spans="1:4" x14ac:dyDescent="0.25">
      <c r="A2551" s="1"/>
      <c r="C2551" s="1"/>
      <c r="D2551" s="33"/>
    </row>
    <row r="2552" spans="1:4" x14ac:dyDescent="0.25">
      <c r="A2552" s="1"/>
      <c r="C2552" s="1"/>
      <c r="D2552" s="33"/>
    </row>
    <row r="2553" spans="1:4" x14ac:dyDescent="0.25">
      <c r="A2553" s="1"/>
      <c r="C2553" s="1"/>
      <c r="D2553" s="33"/>
    </row>
    <row r="2554" spans="1:4" x14ac:dyDescent="0.25">
      <c r="A2554" s="1"/>
      <c r="C2554" s="1"/>
      <c r="D2554" s="33"/>
    </row>
    <row r="2555" spans="1:4" x14ac:dyDescent="0.25">
      <c r="A2555" s="1"/>
      <c r="C2555" s="1"/>
      <c r="D2555" s="33"/>
    </row>
    <row r="2556" spans="1:4" x14ac:dyDescent="0.25">
      <c r="A2556" s="1"/>
      <c r="C2556" s="1"/>
      <c r="D2556" s="33"/>
    </row>
    <row r="2557" spans="1:4" x14ac:dyDescent="0.25">
      <c r="A2557" s="1"/>
      <c r="C2557" s="1"/>
      <c r="D2557" s="33"/>
    </row>
    <row r="2558" spans="1:4" x14ac:dyDescent="0.25">
      <c r="A2558" s="1"/>
      <c r="C2558" s="1"/>
      <c r="D2558" s="33"/>
    </row>
    <row r="2559" spans="1:4" x14ac:dyDescent="0.25">
      <c r="A2559" s="1"/>
      <c r="C2559" s="1"/>
      <c r="D2559" s="33"/>
    </row>
    <row r="2560" spans="1:4" x14ac:dyDescent="0.25">
      <c r="A2560" s="1"/>
      <c r="C2560" s="1"/>
      <c r="D2560" s="33"/>
    </row>
    <row r="2561" spans="1:4" x14ac:dyDescent="0.25">
      <c r="A2561" s="1"/>
      <c r="C2561" s="1"/>
      <c r="D2561" s="33"/>
    </row>
    <row r="2562" spans="1:4" x14ac:dyDescent="0.25">
      <c r="A2562" s="1"/>
      <c r="C2562" s="1"/>
      <c r="D2562" s="33"/>
    </row>
    <row r="2563" spans="1:4" x14ac:dyDescent="0.25">
      <c r="A2563" s="1"/>
      <c r="C2563" s="1"/>
      <c r="D2563" s="33"/>
    </row>
    <row r="2564" spans="1:4" x14ac:dyDescent="0.25">
      <c r="A2564" s="1"/>
      <c r="C2564" s="1"/>
      <c r="D2564" s="33"/>
    </row>
    <row r="2565" spans="1:4" x14ac:dyDescent="0.25">
      <c r="A2565" s="1"/>
      <c r="C2565" s="1"/>
      <c r="D2565" s="33"/>
    </row>
    <row r="2566" spans="1:4" x14ac:dyDescent="0.25">
      <c r="A2566" s="1"/>
      <c r="C2566" s="1"/>
      <c r="D2566" s="33"/>
    </row>
    <row r="2567" spans="1:4" x14ac:dyDescent="0.25">
      <c r="A2567" s="1"/>
      <c r="C2567" s="1"/>
      <c r="D2567" s="33"/>
    </row>
    <row r="2568" spans="1:4" x14ac:dyDescent="0.25">
      <c r="A2568" s="1"/>
      <c r="C2568" s="1"/>
      <c r="D2568" s="33"/>
    </row>
    <row r="2569" spans="1:4" x14ac:dyDescent="0.25">
      <c r="A2569" s="1"/>
      <c r="C2569" s="1"/>
      <c r="D2569" s="33"/>
    </row>
    <row r="2570" spans="1:4" x14ac:dyDescent="0.25">
      <c r="A2570" s="1"/>
      <c r="C2570" s="1"/>
      <c r="D2570" s="33"/>
    </row>
    <row r="2571" spans="1:4" x14ac:dyDescent="0.25">
      <c r="A2571" s="1"/>
      <c r="C2571" s="1"/>
      <c r="D2571" s="33"/>
    </row>
    <row r="2572" spans="1:4" x14ac:dyDescent="0.25">
      <c r="A2572" s="1"/>
      <c r="C2572" s="1"/>
      <c r="D2572" s="33"/>
    </row>
    <row r="2573" spans="1:4" x14ac:dyDescent="0.25">
      <c r="A2573" s="1"/>
      <c r="C2573" s="1"/>
      <c r="D2573" s="33"/>
    </row>
    <row r="2574" spans="1:4" x14ac:dyDescent="0.25">
      <c r="A2574" s="1"/>
      <c r="C2574" s="1"/>
      <c r="D2574" s="33"/>
    </row>
    <row r="2575" spans="1:4" x14ac:dyDescent="0.25">
      <c r="A2575" s="1"/>
      <c r="C2575" s="1"/>
      <c r="D2575" s="33"/>
    </row>
    <row r="2576" spans="1:4" x14ac:dyDescent="0.25">
      <c r="A2576" s="1"/>
      <c r="C2576" s="1"/>
      <c r="D2576" s="33"/>
    </row>
    <row r="2577" spans="1:4" x14ac:dyDescent="0.25">
      <c r="A2577" s="1"/>
      <c r="C2577" s="1"/>
      <c r="D2577" s="33"/>
    </row>
    <row r="2578" spans="1:4" x14ac:dyDescent="0.25">
      <c r="A2578" s="1"/>
      <c r="C2578" s="1"/>
      <c r="D2578" s="33"/>
    </row>
    <row r="2579" spans="1:4" x14ac:dyDescent="0.25">
      <c r="A2579" s="1"/>
      <c r="C2579" s="1"/>
      <c r="D2579" s="33"/>
    </row>
    <row r="2580" spans="1:4" x14ac:dyDescent="0.25">
      <c r="A2580" s="1"/>
      <c r="C2580" s="1"/>
      <c r="D2580" s="33"/>
    </row>
    <row r="2581" spans="1:4" x14ac:dyDescent="0.25">
      <c r="A2581" s="1"/>
      <c r="C2581" s="1"/>
      <c r="D2581" s="33"/>
    </row>
    <row r="2582" spans="1:4" x14ac:dyDescent="0.25">
      <c r="A2582" s="1"/>
      <c r="C2582" s="1"/>
      <c r="D2582" s="33"/>
    </row>
    <row r="2583" spans="1:4" x14ac:dyDescent="0.25">
      <c r="A2583" s="1"/>
      <c r="C2583" s="1"/>
      <c r="D2583" s="33"/>
    </row>
    <row r="2584" spans="1:4" x14ac:dyDescent="0.25">
      <c r="A2584" s="1"/>
      <c r="C2584" s="1"/>
      <c r="D2584" s="33"/>
    </row>
    <row r="2585" spans="1:4" x14ac:dyDescent="0.25">
      <c r="A2585" s="1"/>
      <c r="C2585" s="1"/>
      <c r="D2585" s="33"/>
    </row>
    <row r="2586" spans="1:4" x14ac:dyDescent="0.25">
      <c r="A2586" s="1"/>
      <c r="C2586" s="1"/>
      <c r="D2586" s="33"/>
    </row>
    <row r="2587" spans="1:4" x14ac:dyDescent="0.25">
      <c r="A2587" s="1"/>
      <c r="C2587" s="1"/>
      <c r="D2587" s="33"/>
    </row>
    <row r="2588" spans="1:4" x14ac:dyDescent="0.25">
      <c r="A2588" s="1"/>
      <c r="C2588" s="1"/>
      <c r="D2588" s="33"/>
    </row>
    <row r="2589" spans="1:4" x14ac:dyDescent="0.25">
      <c r="A2589" s="1"/>
      <c r="C2589" s="1"/>
      <c r="D2589" s="33"/>
    </row>
    <row r="2590" spans="1:4" x14ac:dyDescent="0.25">
      <c r="A2590" s="1"/>
      <c r="C2590" s="1"/>
      <c r="D2590" s="33"/>
    </row>
    <row r="2591" spans="1:4" x14ac:dyDescent="0.25">
      <c r="A2591" s="1"/>
      <c r="C2591" s="1"/>
      <c r="D2591" s="33"/>
    </row>
    <row r="2592" spans="1:4" x14ac:dyDescent="0.25">
      <c r="A2592" s="1"/>
      <c r="C2592" s="1"/>
      <c r="D2592" s="33"/>
    </row>
    <row r="2593" spans="1:4" x14ac:dyDescent="0.25">
      <c r="A2593" s="1"/>
      <c r="C2593" s="1"/>
      <c r="D2593" s="33"/>
    </row>
    <row r="2594" spans="1:4" x14ac:dyDescent="0.25">
      <c r="A2594" s="1"/>
      <c r="C2594" s="1"/>
      <c r="D2594" s="33"/>
    </row>
    <row r="2595" spans="1:4" x14ac:dyDescent="0.25">
      <c r="A2595" s="1"/>
      <c r="C2595" s="1"/>
      <c r="D2595" s="33"/>
    </row>
    <row r="2596" spans="1:4" x14ac:dyDescent="0.25">
      <c r="A2596" s="1"/>
      <c r="C2596" s="1"/>
      <c r="D2596" s="33"/>
    </row>
    <row r="2597" spans="1:4" x14ac:dyDescent="0.25">
      <c r="A2597" s="1"/>
      <c r="C2597" s="1"/>
      <c r="D2597" s="33"/>
    </row>
    <row r="2598" spans="1:4" x14ac:dyDescent="0.25">
      <c r="A2598" s="1"/>
      <c r="C2598" s="1"/>
      <c r="D2598" s="33"/>
    </row>
    <row r="2599" spans="1:4" x14ac:dyDescent="0.25">
      <c r="A2599" s="1"/>
      <c r="C2599" s="1"/>
      <c r="D2599" s="33"/>
    </row>
    <row r="2600" spans="1:4" x14ac:dyDescent="0.25">
      <c r="A2600" s="1"/>
      <c r="C2600" s="1"/>
      <c r="D2600" s="33"/>
    </row>
    <row r="2601" spans="1:4" x14ac:dyDescent="0.25">
      <c r="A2601" s="1"/>
      <c r="C2601" s="1"/>
      <c r="D2601" s="33"/>
    </row>
    <row r="2602" spans="1:4" x14ac:dyDescent="0.25">
      <c r="A2602" s="1"/>
      <c r="C2602" s="1"/>
      <c r="D2602" s="33"/>
    </row>
    <row r="2603" spans="1:4" x14ac:dyDescent="0.25">
      <c r="A2603" s="1"/>
      <c r="C2603" s="1"/>
      <c r="D2603" s="33"/>
    </row>
    <row r="2604" spans="1:4" x14ac:dyDescent="0.25">
      <c r="A2604" s="1"/>
      <c r="C2604" s="1"/>
      <c r="D2604" s="33"/>
    </row>
    <row r="2605" spans="1:4" x14ac:dyDescent="0.25">
      <c r="A2605" s="1"/>
      <c r="C2605" s="1"/>
      <c r="D2605" s="33"/>
    </row>
    <row r="2606" spans="1:4" x14ac:dyDescent="0.25">
      <c r="A2606" s="1"/>
      <c r="C2606" s="1"/>
      <c r="D2606" s="33"/>
    </row>
    <row r="2607" spans="1:4" x14ac:dyDescent="0.25">
      <c r="A2607" s="1"/>
      <c r="C2607" s="1"/>
      <c r="D2607" s="33"/>
    </row>
    <row r="2608" spans="1:4" x14ac:dyDescent="0.25">
      <c r="A2608" s="1"/>
      <c r="C2608" s="1"/>
      <c r="D2608" s="33"/>
    </row>
    <row r="2609" spans="1:4" x14ac:dyDescent="0.25">
      <c r="A2609" s="1"/>
      <c r="C2609" s="1"/>
      <c r="D2609" s="33"/>
    </row>
    <row r="2610" spans="1:4" x14ac:dyDescent="0.25">
      <c r="A2610" s="1"/>
      <c r="C2610" s="1"/>
      <c r="D2610" s="33"/>
    </row>
    <row r="2611" spans="1:4" x14ac:dyDescent="0.25">
      <c r="A2611" s="1"/>
      <c r="C2611" s="1"/>
      <c r="D2611" s="33"/>
    </row>
    <row r="2612" spans="1:4" x14ac:dyDescent="0.25">
      <c r="A2612" s="1"/>
      <c r="C2612" s="1"/>
      <c r="D2612" s="33"/>
    </row>
    <row r="2613" spans="1:4" x14ac:dyDescent="0.25">
      <c r="A2613" s="1"/>
      <c r="C2613" s="1"/>
      <c r="D2613" s="33"/>
    </row>
    <row r="2614" spans="1:4" x14ac:dyDescent="0.25">
      <c r="A2614" s="1"/>
      <c r="C2614" s="1"/>
      <c r="D2614" s="33"/>
    </row>
    <row r="2615" spans="1:4" x14ac:dyDescent="0.25">
      <c r="A2615" s="1"/>
      <c r="C2615" s="1"/>
      <c r="D2615" s="33"/>
    </row>
    <row r="2616" spans="1:4" x14ac:dyDescent="0.25">
      <c r="A2616" s="1"/>
      <c r="C2616" s="1"/>
      <c r="D2616" s="33"/>
    </row>
    <row r="2617" spans="1:4" x14ac:dyDescent="0.25">
      <c r="A2617" s="1"/>
      <c r="C2617" s="1"/>
      <c r="D2617" s="33"/>
    </row>
    <row r="2618" spans="1:4" x14ac:dyDescent="0.25">
      <c r="A2618" s="1"/>
      <c r="C2618" s="1"/>
      <c r="D2618" s="33"/>
    </row>
    <row r="2619" spans="1:4" x14ac:dyDescent="0.25">
      <c r="A2619" s="1"/>
      <c r="C2619" s="1"/>
      <c r="D2619" s="33"/>
    </row>
    <row r="2620" spans="1:4" x14ac:dyDescent="0.25">
      <c r="A2620" s="1"/>
      <c r="C2620" s="1"/>
      <c r="D2620" s="33"/>
    </row>
    <row r="2621" spans="1:4" x14ac:dyDescent="0.25">
      <c r="A2621" s="1"/>
      <c r="C2621" s="1"/>
      <c r="D2621" s="33"/>
    </row>
    <row r="2622" spans="1:4" x14ac:dyDescent="0.25">
      <c r="A2622" s="1"/>
      <c r="C2622" s="1"/>
      <c r="D2622" s="33"/>
    </row>
    <row r="2623" spans="1:4" x14ac:dyDescent="0.25">
      <c r="A2623" s="1"/>
      <c r="C2623" s="1"/>
      <c r="D2623" s="33"/>
    </row>
    <row r="2624" spans="1:4" x14ac:dyDescent="0.25">
      <c r="A2624" s="1"/>
      <c r="C2624" s="1"/>
      <c r="D2624" s="33"/>
    </row>
    <row r="2625" spans="1:4" x14ac:dyDescent="0.25">
      <c r="A2625" s="1"/>
      <c r="C2625" s="1"/>
      <c r="D2625" s="33"/>
    </row>
    <row r="2626" spans="1:4" x14ac:dyDescent="0.25">
      <c r="A2626" s="1"/>
      <c r="C2626" s="1"/>
      <c r="D2626" s="33"/>
    </row>
    <row r="2627" spans="1:4" x14ac:dyDescent="0.25">
      <c r="A2627" s="1"/>
      <c r="C2627" s="1"/>
      <c r="D2627" s="33"/>
    </row>
    <row r="2628" spans="1:4" x14ac:dyDescent="0.25">
      <c r="A2628" s="1"/>
      <c r="C2628" s="1"/>
      <c r="D2628" s="33"/>
    </row>
    <row r="2629" spans="1:4" x14ac:dyDescent="0.25">
      <c r="A2629" s="1"/>
      <c r="C2629" s="1"/>
      <c r="D2629" s="33"/>
    </row>
    <row r="2630" spans="1:4" x14ac:dyDescent="0.25">
      <c r="A2630" s="1"/>
      <c r="C2630" s="1"/>
      <c r="D2630" s="33"/>
    </row>
    <row r="2631" spans="1:4" x14ac:dyDescent="0.25">
      <c r="A2631" s="1"/>
      <c r="C2631" s="1"/>
      <c r="D2631" s="33"/>
    </row>
    <row r="2632" spans="1:4" x14ac:dyDescent="0.25">
      <c r="A2632" s="1"/>
      <c r="C2632" s="1"/>
      <c r="D2632" s="33"/>
    </row>
    <row r="2633" spans="1:4" x14ac:dyDescent="0.25">
      <c r="A2633" s="1"/>
      <c r="C2633" s="1"/>
      <c r="D2633" s="33"/>
    </row>
    <row r="2634" spans="1:4" x14ac:dyDescent="0.25">
      <c r="A2634" s="1"/>
      <c r="C2634" s="1"/>
      <c r="D2634" s="33"/>
    </row>
    <row r="2635" spans="1:4" x14ac:dyDescent="0.25">
      <c r="A2635" s="1"/>
      <c r="C2635" s="1"/>
      <c r="D2635" s="33"/>
    </row>
    <row r="2636" spans="1:4" x14ac:dyDescent="0.25">
      <c r="A2636" s="1"/>
      <c r="C2636" s="1"/>
      <c r="D2636" s="33"/>
    </row>
    <row r="2637" spans="1:4" x14ac:dyDescent="0.25">
      <c r="A2637" s="1"/>
      <c r="C2637" s="1"/>
      <c r="D2637" s="33"/>
    </row>
    <row r="2638" spans="1:4" x14ac:dyDescent="0.25">
      <c r="A2638" s="1"/>
      <c r="C2638" s="1"/>
      <c r="D2638" s="33"/>
    </row>
    <row r="2639" spans="1:4" x14ac:dyDescent="0.25">
      <c r="A2639" s="1"/>
      <c r="C2639" s="1"/>
      <c r="D2639" s="33"/>
    </row>
    <row r="2640" spans="1:4" x14ac:dyDescent="0.25">
      <c r="A2640" s="1"/>
      <c r="C2640" s="1"/>
      <c r="D2640" s="33"/>
    </row>
    <row r="2641" spans="1:4" x14ac:dyDescent="0.25">
      <c r="A2641" s="1"/>
      <c r="C2641" s="1"/>
      <c r="D2641" s="33"/>
    </row>
    <row r="2642" spans="1:4" x14ac:dyDescent="0.25">
      <c r="A2642" s="1"/>
      <c r="C2642" s="1"/>
      <c r="D2642" s="33"/>
    </row>
    <row r="2643" spans="1:4" x14ac:dyDescent="0.25">
      <c r="A2643" s="1"/>
      <c r="C2643" s="1"/>
      <c r="D2643" s="33"/>
    </row>
    <row r="2644" spans="1:4" x14ac:dyDescent="0.25">
      <c r="A2644" s="1"/>
      <c r="C2644" s="1"/>
      <c r="D2644" s="33"/>
    </row>
    <row r="2645" spans="1:4" x14ac:dyDescent="0.25">
      <c r="A2645" s="1"/>
      <c r="C2645" s="1"/>
      <c r="D2645" s="33"/>
    </row>
    <row r="2646" spans="1:4" x14ac:dyDescent="0.25">
      <c r="A2646" s="1"/>
      <c r="C2646" s="1"/>
      <c r="D2646" s="33"/>
    </row>
    <row r="2647" spans="1:4" x14ac:dyDescent="0.25">
      <c r="A2647" s="1"/>
      <c r="C2647" s="1"/>
      <c r="D2647" s="33"/>
    </row>
    <row r="2648" spans="1:4" x14ac:dyDescent="0.25">
      <c r="A2648" s="1"/>
      <c r="C2648" s="1"/>
      <c r="D2648" s="33"/>
    </row>
    <row r="2649" spans="1:4" x14ac:dyDescent="0.25">
      <c r="A2649" s="1"/>
      <c r="C2649" s="1"/>
      <c r="D2649" s="33"/>
    </row>
    <row r="2650" spans="1:4" x14ac:dyDescent="0.25">
      <c r="A2650" s="1"/>
      <c r="C2650" s="1"/>
      <c r="D2650" s="33"/>
    </row>
    <row r="2651" spans="1:4" x14ac:dyDescent="0.25">
      <c r="A2651" s="1"/>
      <c r="C2651" s="1"/>
      <c r="D2651" s="33"/>
    </row>
    <row r="2652" spans="1:4" x14ac:dyDescent="0.25">
      <c r="A2652" s="1"/>
      <c r="C2652" s="1"/>
      <c r="D2652" s="33"/>
    </row>
    <row r="2653" spans="1:4" x14ac:dyDescent="0.25">
      <c r="A2653" s="1"/>
      <c r="C2653" s="1"/>
      <c r="D2653" s="33"/>
    </row>
    <row r="2654" spans="1:4" x14ac:dyDescent="0.25">
      <c r="A2654" s="1"/>
      <c r="C2654" s="1"/>
      <c r="D2654" s="33"/>
    </row>
    <row r="2655" spans="1:4" x14ac:dyDescent="0.25">
      <c r="A2655" s="1"/>
      <c r="C2655" s="1"/>
      <c r="D2655" s="33"/>
    </row>
    <row r="2656" spans="1:4" x14ac:dyDescent="0.25">
      <c r="A2656" s="1"/>
      <c r="C2656" s="1"/>
      <c r="D2656" s="33"/>
    </row>
    <row r="2657" spans="1:4" x14ac:dyDescent="0.25">
      <c r="A2657" s="1"/>
      <c r="C2657" s="1"/>
      <c r="D2657" s="33"/>
    </row>
    <row r="2658" spans="1:4" x14ac:dyDescent="0.25">
      <c r="A2658" s="1"/>
      <c r="C2658" s="1"/>
      <c r="D2658" s="33"/>
    </row>
  </sheetData>
  <autoFilter ref="A4:AC91"/>
  <customSheetViews>
    <customSheetView guid="{24E343BE-6475-4DFC-A035-88068E1F7AAE}" scale="85" showPageBreaks="1" fitToPage="1">
      <pane xSplit="4" ySplit="4" topLeftCell="AJ65" activePane="bottomRight" state="frozen"/>
      <selection pane="bottomRight" activeCell="AR75" sqref="AR75"/>
      <rowBreaks count="6" manualBreakCount="6">
        <brk id="31" max="16383" man="1"/>
        <brk id="45" max="16383" man="1"/>
        <brk id="62" max="16383" man="1"/>
        <brk id="73" max="16383" man="1"/>
        <brk id="101" max="16383" man="1"/>
        <brk id="169" max="16383" man="1"/>
      </rowBreaks>
      <pageMargins left="0" right="0" top="0.15748031496062992" bottom="0" header="0.15748031496062992" footer="0.15748031496062992"/>
      <pageSetup paperSize="9" scale="10" orientation="landscape" r:id="rId1"/>
      <headerFooter alignWithMargins="0"/>
    </customSheetView>
    <customSheetView guid="{D56FB371-41B9-46B0-A0C3-AE1F6740A43D}" scale="85" showPageBreaks="1" fitToPage="1" hiddenColumns="1">
      <pane xSplit="4" ySplit="4" topLeftCell="AC78" activePane="bottomRight" state="frozen"/>
      <selection pane="bottomRight" activeCell="AK84" sqref="AK84"/>
      <rowBreaks count="820" manualBreakCount="820">
        <brk id="37" max="84" man="1"/>
        <brk id="84" max="84" man="1"/>
        <brk id="95" max="16383" man="1"/>
        <brk id="170" max="16383" man="1"/>
        <brk id="250" max="84" man="1"/>
        <brk id="330" max="84" man="1"/>
        <brk id="410" max="84" man="1"/>
        <brk id="490" max="84" man="1"/>
        <brk id="570" max="84" man="1"/>
        <brk id="650" max="84" man="1"/>
        <brk id="730" max="84" man="1"/>
        <brk id="810" max="84" man="1"/>
        <brk id="890" max="84" man="1"/>
        <brk id="970" max="84" man="1"/>
        <brk id="1050" max="84" man="1"/>
        <brk id="1130" max="84" man="1"/>
        <brk id="1210" max="84" man="1"/>
        <brk id="1290" max="84" man="1"/>
        <brk id="1370" max="84" man="1"/>
        <brk id="1450" max="84" man="1"/>
        <brk id="1530" max="84" man="1"/>
        <brk id="1610" max="84" man="1"/>
        <brk id="1690" max="84" man="1"/>
        <brk id="1770" max="84" man="1"/>
        <brk id="1850" max="84" man="1"/>
        <brk id="1930" max="84" man="1"/>
        <brk id="2010" max="84" man="1"/>
        <brk id="2090" max="84" man="1"/>
        <brk id="2170" max="84" man="1"/>
        <brk id="2250" max="84" man="1"/>
        <brk id="2330" max="84" man="1"/>
        <brk id="2410" max="84" man="1"/>
        <brk id="2490" max="84" man="1"/>
        <brk id="2570" max="84" man="1"/>
        <brk id="2650" max="84" man="1"/>
        <brk id="2730" max="84" man="1"/>
        <brk id="2810" max="84" man="1"/>
        <brk id="2890" max="84" man="1"/>
        <brk id="2970" max="84" man="1"/>
        <brk id="3050" max="84" man="1"/>
        <brk id="3130" max="84" man="1"/>
        <brk id="3210" max="84" man="1"/>
        <brk id="3290" max="84" man="1"/>
        <brk id="3370" max="84" man="1"/>
        <brk id="3450" max="84" man="1"/>
        <brk id="3530" max="84" man="1"/>
        <brk id="3610" max="84" man="1"/>
        <brk id="3690" max="84" man="1"/>
        <brk id="3770" max="84" man="1"/>
        <brk id="3850" max="84" man="1"/>
        <brk id="3930" max="84" man="1"/>
        <brk id="4010" max="84" man="1"/>
        <brk id="4090" max="84" man="1"/>
        <brk id="4170" max="84" man="1"/>
        <brk id="4250" max="84" man="1"/>
        <brk id="4330" max="84" man="1"/>
        <brk id="4410" max="84" man="1"/>
        <brk id="4490" max="84" man="1"/>
        <brk id="4570" max="84" man="1"/>
        <brk id="4650" max="84" man="1"/>
        <brk id="4730" max="84" man="1"/>
        <brk id="4810" max="84" man="1"/>
        <brk id="4890" max="84" man="1"/>
        <brk id="4970" max="84" man="1"/>
        <brk id="5050" max="84" man="1"/>
        <brk id="5130" max="84" man="1"/>
        <brk id="5210" max="84" man="1"/>
        <brk id="5290" max="84" man="1"/>
        <brk id="5370" max="84" man="1"/>
        <brk id="5450" max="84" man="1"/>
        <brk id="5530" max="84" man="1"/>
        <brk id="5610" max="84" man="1"/>
        <brk id="5690" max="84" man="1"/>
        <brk id="5770" max="84" man="1"/>
        <brk id="5850" max="84" man="1"/>
        <brk id="5930" max="84" man="1"/>
        <brk id="6010" max="84" man="1"/>
        <brk id="6090" max="84" man="1"/>
        <brk id="6170" max="84" man="1"/>
        <brk id="6250" max="84" man="1"/>
        <brk id="6330" max="84" man="1"/>
        <brk id="6410" max="84" man="1"/>
        <brk id="6490" max="84" man="1"/>
        <brk id="6570" max="84" man="1"/>
        <brk id="6650" max="84" man="1"/>
        <brk id="6730" max="84" man="1"/>
        <brk id="6810" max="84" man="1"/>
        <brk id="6890" max="84" man="1"/>
        <brk id="6970" max="84" man="1"/>
        <brk id="7050" max="84" man="1"/>
        <brk id="7130" max="84" man="1"/>
        <brk id="7210" max="84" man="1"/>
        <brk id="7290" max="84" man="1"/>
        <brk id="7370" max="84" man="1"/>
        <brk id="7450" max="84" man="1"/>
        <brk id="7530" max="84" man="1"/>
        <brk id="7610" max="84" man="1"/>
        <brk id="7690" max="84" man="1"/>
        <brk id="7770" max="84" man="1"/>
        <brk id="7850" max="84" man="1"/>
        <brk id="7930" max="84" man="1"/>
        <brk id="8010" max="84" man="1"/>
        <brk id="8090" max="84" man="1"/>
        <brk id="8170" max="84" man="1"/>
        <brk id="8250" max="84" man="1"/>
        <brk id="8330" max="84" man="1"/>
        <brk id="8410" max="84" man="1"/>
        <brk id="8490" max="84" man="1"/>
        <brk id="8570" max="84" man="1"/>
        <brk id="8650" max="84" man="1"/>
        <brk id="8730" max="84" man="1"/>
        <brk id="8810" max="84" man="1"/>
        <brk id="8890" max="84" man="1"/>
        <brk id="8970" max="84" man="1"/>
        <brk id="9050" max="84" man="1"/>
        <brk id="9130" max="84" man="1"/>
        <brk id="9210" max="84" man="1"/>
        <brk id="9290" max="84" man="1"/>
        <brk id="9370" max="84" man="1"/>
        <brk id="9450" max="84" man="1"/>
        <brk id="9530" max="84" man="1"/>
        <brk id="9610" max="84" man="1"/>
        <brk id="9690" max="84" man="1"/>
        <brk id="9770" max="84" man="1"/>
        <brk id="9850" max="84" man="1"/>
        <brk id="9930" max="84" man="1"/>
        <brk id="10010" max="84" man="1"/>
        <brk id="10090" max="84" man="1"/>
        <brk id="10170" max="84" man="1"/>
        <brk id="10250" max="84" man="1"/>
        <brk id="10330" max="84" man="1"/>
        <brk id="10410" max="84" man="1"/>
        <brk id="10490" max="84" man="1"/>
        <brk id="10570" max="84" man="1"/>
        <brk id="10650" max="84" man="1"/>
        <brk id="10730" max="84" man="1"/>
        <brk id="10810" max="84" man="1"/>
        <brk id="10890" max="84" man="1"/>
        <brk id="10970" max="84" man="1"/>
        <brk id="11050" max="84" man="1"/>
        <brk id="11130" max="84" man="1"/>
        <brk id="11210" max="84" man="1"/>
        <brk id="11290" max="84" man="1"/>
        <brk id="11370" max="84" man="1"/>
        <brk id="11450" max="84" man="1"/>
        <brk id="11530" max="84" man="1"/>
        <brk id="11610" max="84" man="1"/>
        <brk id="11690" max="84" man="1"/>
        <brk id="11770" max="84" man="1"/>
        <brk id="11850" max="84" man="1"/>
        <brk id="11930" max="84" man="1"/>
        <brk id="12010" max="84" man="1"/>
        <brk id="12090" max="84" man="1"/>
        <brk id="12170" max="84" man="1"/>
        <brk id="12250" max="84" man="1"/>
        <brk id="12330" max="84" man="1"/>
        <brk id="12410" max="84" man="1"/>
        <brk id="12490" max="84" man="1"/>
        <brk id="12570" max="84" man="1"/>
        <brk id="12650" max="84" man="1"/>
        <brk id="12730" max="84" man="1"/>
        <brk id="12810" max="84" man="1"/>
        <brk id="12890" max="84" man="1"/>
        <brk id="12970" max="84" man="1"/>
        <brk id="13050" max="84" man="1"/>
        <brk id="13130" max="84" man="1"/>
        <brk id="13210" max="84" man="1"/>
        <brk id="13290" max="84" man="1"/>
        <brk id="13370" max="84" man="1"/>
        <brk id="13450" max="84" man="1"/>
        <brk id="13530" max="84" man="1"/>
        <brk id="13610" max="84" man="1"/>
        <brk id="13690" max="84" man="1"/>
        <brk id="13770" max="84" man="1"/>
        <brk id="13850" max="84" man="1"/>
        <brk id="13930" max="84" man="1"/>
        <brk id="14010" max="84" man="1"/>
        <brk id="14090" max="84" man="1"/>
        <brk id="14170" max="84" man="1"/>
        <brk id="14250" max="84" man="1"/>
        <brk id="14330" max="84" man="1"/>
        <brk id="14410" max="84" man="1"/>
        <brk id="14490" max="84" man="1"/>
        <brk id="14570" max="84" man="1"/>
        <brk id="14650" max="84" man="1"/>
        <brk id="14730" max="84" man="1"/>
        <brk id="14810" max="84" man="1"/>
        <brk id="14890" max="84" man="1"/>
        <brk id="14970" max="84" man="1"/>
        <brk id="15050" max="84" man="1"/>
        <brk id="15130" max="84" man="1"/>
        <brk id="15210" max="84" man="1"/>
        <brk id="15290" max="84" man="1"/>
        <brk id="15370" max="84" man="1"/>
        <brk id="15450" max="84" man="1"/>
        <brk id="15530" max="84" man="1"/>
        <brk id="15610" max="84" man="1"/>
        <brk id="15690" max="84" man="1"/>
        <brk id="15770" max="84" man="1"/>
        <brk id="15850" max="84" man="1"/>
        <brk id="15930" max="84" man="1"/>
        <brk id="16010" max="84" man="1"/>
        <brk id="16090" max="84" man="1"/>
        <brk id="16170" max="84" man="1"/>
        <brk id="16250" max="84" man="1"/>
        <brk id="16330" max="84" man="1"/>
        <brk id="16410" max="84" man="1"/>
        <brk id="16490" max="84" man="1"/>
        <brk id="16570" max="84" man="1"/>
        <brk id="16650" max="84" man="1"/>
        <brk id="16730" max="84" man="1"/>
        <brk id="16810" max="84" man="1"/>
        <brk id="16890" max="84" man="1"/>
        <brk id="16970" max="84" man="1"/>
        <brk id="17050" max="84" man="1"/>
        <brk id="17130" max="84" man="1"/>
        <brk id="17210" max="84" man="1"/>
        <brk id="17290" max="84" man="1"/>
        <brk id="17370" max="84" man="1"/>
        <brk id="17450" max="84" man="1"/>
        <brk id="17530" max="84" man="1"/>
        <brk id="17610" max="84" man="1"/>
        <brk id="17690" max="84" man="1"/>
        <brk id="17770" max="84" man="1"/>
        <brk id="17850" max="84" man="1"/>
        <brk id="17930" max="84" man="1"/>
        <brk id="18010" max="84" man="1"/>
        <brk id="18090" max="84" man="1"/>
        <brk id="18170" max="84" man="1"/>
        <brk id="18250" max="84" man="1"/>
        <brk id="18330" max="84" man="1"/>
        <brk id="18410" max="84" man="1"/>
        <brk id="18490" max="84" man="1"/>
        <brk id="18570" max="84" man="1"/>
        <brk id="18650" max="84" man="1"/>
        <brk id="18730" max="84" man="1"/>
        <brk id="18810" max="84" man="1"/>
        <brk id="18890" max="84" man="1"/>
        <brk id="18970" max="84" man="1"/>
        <brk id="19050" max="84" man="1"/>
        <brk id="19130" max="84" man="1"/>
        <brk id="19210" max="84" man="1"/>
        <brk id="19290" max="84" man="1"/>
        <brk id="19370" max="84" man="1"/>
        <brk id="19450" max="84" man="1"/>
        <brk id="19530" max="84" man="1"/>
        <brk id="19610" max="84" man="1"/>
        <brk id="19690" max="84" man="1"/>
        <brk id="19770" max="84" man="1"/>
        <brk id="19850" max="84" man="1"/>
        <brk id="19930" max="84" man="1"/>
        <brk id="20010" max="84" man="1"/>
        <brk id="20090" max="84" man="1"/>
        <brk id="20170" max="84" man="1"/>
        <brk id="20250" max="84" man="1"/>
        <brk id="20330" max="84" man="1"/>
        <brk id="20410" max="84" man="1"/>
        <brk id="20490" max="84" man="1"/>
        <brk id="20570" max="84" man="1"/>
        <brk id="20650" max="84" man="1"/>
        <brk id="20730" max="84" man="1"/>
        <brk id="20810" max="84" man="1"/>
        <brk id="20890" max="84" man="1"/>
        <brk id="20970" max="84" man="1"/>
        <brk id="21050" max="84" man="1"/>
        <brk id="21130" max="84" man="1"/>
        <brk id="21210" max="84" man="1"/>
        <brk id="21290" max="84" man="1"/>
        <brk id="21370" max="84" man="1"/>
        <brk id="21450" max="84" man="1"/>
        <brk id="21530" max="84" man="1"/>
        <brk id="21610" max="84" man="1"/>
        <brk id="21690" max="84" man="1"/>
        <brk id="21770" max="84" man="1"/>
        <brk id="21850" max="84" man="1"/>
        <brk id="21930" max="84" man="1"/>
        <brk id="22010" max="84" man="1"/>
        <brk id="22090" max="84" man="1"/>
        <brk id="22170" max="84" man="1"/>
        <brk id="22250" max="84" man="1"/>
        <brk id="22330" max="84" man="1"/>
        <brk id="22410" max="84" man="1"/>
        <brk id="22490" max="84" man="1"/>
        <brk id="22570" max="84" man="1"/>
        <brk id="22650" max="84" man="1"/>
        <brk id="22730" max="84" man="1"/>
        <brk id="22810" max="84" man="1"/>
        <brk id="22890" max="84" man="1"/>
        <brk id="22970" max="84" man="1"/>
        <brk id="23050" max="84" man="1"/>
        <brk id="23130" max="84" man="1"/>
        <brk id="23210" max="84" man="1"/>
        <brk id="23290" max="84" man="1"/>
        <brk id="23370" max="84" man="1"/>
        <brk id="23450" max="84" man="1"/>
        <brk id="23530" max="84" man="1"/>
        <brk id="23610" max="84" man="1"/>
        <brk id="23690" max="84" man="1"/>
        <brk id="23770" max="84" man="1"/>
        <brk id="23850" max="84" man="1"/>
        <brk id="23930" max="84" man="1"/>
        <brk id="24010" max="84" man="1"/>
        <brk id="24090" max="84" man="1"/>
        <brk id="24170" max="84" man="1"/>
        <brk id="24250" max="84" man="1"/>
        <brk id="24330" max="84" man="1"/>
        <brk id="24410" max="84" man="1"/>
        <brk id="24490" max="84" man="1"/>
        <brk id="24570" max="84" man="1"/>
        <brk id="24650" max="84" man="1"/>
        <brk id="24730" max="84" man="1"/>
        <brk id="24810" max="84" man="1"/>
        <brk id="24890" max="84" man="1"/>
        <brk id="24970" max="84" man="1"/>
        <brk id="25050" max="84" man="1"/>
        <brk id="25130" max="84" man="1"/>
        <brk id="25210" max="84" man="1"/>
        <brk id="25290" max="84" man="1"/>
        <brk id="25370" max="84" man="1"/>
        <brk id="25450" max="84" man="1"/>
        <brk id="25530" max="84" man="1"/>
        <brk id="25610" max="84" man="1"/>
        <brk id="25690" max="84" man="1"/>
        <brk id="25770" max="84" man="1"/>
        <brk id="25850" max="84" man="1"/>
        <brk id="25930" max="84" man="1"/>
        <brk id="26010" max="84" man="1"/>
        <brk id="26090" max="84" man="1"/>
        <brk id="26170" max="84" man="1"/>
        <brk id="26250" max="84" man="1"/>
        <brk id="26330" max="84" man="1"/>
        <brk id="26410" max="84" man="1"/>
        <brk id="26490" max="84" man="1"/>
        <brk id="26570" max="84" man="1"/>
        <brk id="26650" max="84" man="1"/>
        <brk id="26730" max="84" man="1"/>
        <brk id="26810" max="84" man="1"/>
        <brk id="26890" max="84" man="1"/>
        <brk id="26970" max="84" man="1"/>
        <brk id="27050" max="84" man="1"/>
        <brk id="27130" max="84" man="1"/>
        <brk id="27210" max="84" man="1"/>
        <brk id="27290" max="84" man="1"/>
        <brk id="27370" max="84" man="1"/>
        <brk id="27450" max="84" man="1"/>
        <brk id="27530" max="84" man="1"/>
        <brk id="27610" max="84" man="1"/>
        <brk id="27690" max="84" man="1"/>
        <brk id="27770" max="84" man="1"/>
        <brk id="27850" max="84" man="1"/>
        <brk id="27930" max="84" man="1"/>
        <brk id="28010" max="84" man="1"/>
        <brk id="28090" max="84" man="1"/>
        <brk id="28170" max="84" man="1"/>
        <brk id="28250" max="84" man="1"/>
        <brk id="28330" max="84" man="1"/>
        <brk id="28410" max="84" man="1"/>
        <brk id="28490" max="84" man="1"/>
        <brk id="28570" max="84" man="1"/>
        <brk id="28650" max="84" man="1"/>
        <brk id="28730" max="84" man="1"/>
        <brk id="28810" max="84" man="1"/>
        <brk id="28890" max="84" man="1"/>
        <brk id="28970" max="84" man="1"/>
        <brk id="29050" max="84" man="1"/>
        <brk id="29130" max="84" man="1"/>
        <brk id="29210" max="84" man="1"/>
        <brk id="29290" max="84" man="1"/>
        <brk id="29370" max="84" man="1"/>
        <brk id="29450" max="84" man="1"/>
        <brk id="29530" max="84" man="1"/>
        <brk id="29610" max="84" man="1"/>
        <brk id="29690" max="84" man="1"/>
        <brk id="29770" max="84" man="1"/>
        <brk id="29850" max="84" man="1"/>
        <brk id="29930" max="84" man="1"/>
        <brk id="30010" max="84" man="1"/>
        <brk id="30090" max="84" man="1"/>
        <brk id="30170" max="84" man="1"/>
        <brk id="30250" max="84" man="1"/>
        <brk id="30330" max="84" man="1"/>
        <brk id="30410" max="84" man="1"/>
        <brk id="30490" max="84" man="1"/>
        <brk id="30570" max="84" man="1"/>
        <brk id="30650" max="84" man="1"/>
        <brk id="30730" max="84" man="1"/>
        <brk id="30810" max="84" man="1"/>
        <brk id="30890" max="84" man="1"/>
        <brk id="30970" max="84" man="1"/>
        <brk id="31050" max="84" man="1"/>
        <brk id="31130" max="84" man="1"/>
        <brk id="31210" max="84" man="1"/>
        <brk id="31290" max="84" man="1"/>
        <brk id="31370" max="84" man="1"/>
        <brk id="31450" max="84" man="1"/>
        <brk id="31530" max="84" man="1"/>
        <brk id="31610" max="84" man="1"/>
        <brk id="31690" max="84" man="1"/>
        <brk id="31770" max="84" man="1"/>
        <brk id="31850" max="84" man="1"/>
        <brk id="31930" max="84" man="1"/>
        <brk id="32010" max="84" man="1"/>
        <brk id="32090" max="84" man="1"/>
        <brk id="32170" max="84" man="1"/>
        <brk id="32250" max="84" man="1"/>
        <brk id="32330" max="84" man="1"/>
        <brk id="32410" max="84" man="1"/>
        <brk id="32490" max="84" man="1"/>
        <brk id="32570" max="84" man="1"/>
        <brk id="32650" max="84" man="1"/>
        <brk id="32730" max="84" man="1"/>
        <brk id="32810" max="84" man="1"/>
        <brk id="32890" max="84" man="1"/>
        <brk id="32970" max="84" man="1"/>
        <brk id="33050" max="84" man="1"/>
        <brk id="33130" max="84" man="1"/>
        <brk id="33210" max="84" man="1"/>
        <brk id="33290" max="84" man="1"/>
        <brk id="33370" max="84" man="1"/>
        <brk id="33450" max="84" man="1"/>
        <brk id="33530" max="84" man="1"/>
        <brk id="33610" max="84" man="1"/>
        <brk id="33690" max="84" man="1"/>
        <brk id="33770" max="84" man="1"/>
        <brk id="33850" max="84" man="1"/>
        <brk id="33930" max="84" man="1"/>
        <brk id="34010" max="84" man="1"/>
        <brk id="34090" max="84" man="1"/>
        <brk id="34170" max="84" man="1"/>
        <brk id="34250" max="84" man="1"/>
        <brk id="34330" max="84" man="1"/>
        <brk id="34410" max="84" man="1"/>
        <brk id="34490" max="84" man="1"/>
        <brk id="34570" max="84" man="1"/>
        <brk id="34650" max="84" man="1"/>
        <brk id="34730" max="84" man="1"/>
        <brk id="34810" max="84" man="1"/>
        <brk id="34890" max="84" man="1"/>
        <brk id="34970" max="84" man="1"/>
        <brk id="35050" max="84" man="1"/>
        <brk id="35130" max="84" man="1"/>
        <brk id="35210" max="84" man="1"/>
        <brk id="35290" max="84" man="1"/>
        <brk id="35370" max="84" man="1"/>
        <brk id="35450" max="84" man="1"/>
        <brk id="35530" max="84" man="1"/>
        <brk id="35610" max="84" man="1"/>
        <brk id="35690" max="84" man="1"/>
        <brk id="35770" max="84" man="1"/>
        <brk id="35850" max="84" man="1"/>
        <brk id="35930" max="84" man="1"/>
        <brk id="36010" max="84" man="1"/>
        <brk id="36090" max="84" man="1"/>
        <brk id="36170" max="84" man="1"/>
        <brk id="36250" max="84" man="1"/>
        <brk id="36330" max="84" man="1"/>
        <brk id="36410" max="84" man="1"/>
        <brk id="36490" max="84" man="1"/>
        <brk id="36570" max="84" man="1"/>
        <brk id="36650" max="84" man="1"/>
        <brk id="36730" max="84" man="1"/>
        <brk id="36810" max="84" man="1"/>
        <brk id="36890" max="84" man="1"/>
        <brk id="36970" max="84" man="1"/>
        <brk id="37050" max="84" man="1"/>
        <brk id="37130" max="84" man="1"/>
        <brk id="37210" max="84" man="1"/>
        <brk id="37290" max="84" man="1"/>
        <brk id="37370" max="84" man="1"/>
        <brk id="37450" max="84" man="1"/>
        <brk id="37530" max="84" man="1"/>
        <brk id="37610" max="84" man="1"/>
        <brk id="37690" max="84" man="1"/>
        <brk id="37770" max="84" man="1"/>
        <brk id="37850" max="84" man="1"/>
        <brk id="37930" max="84" man="1"/>
        <brk id="38010" max="84" man="1"/>
        <brk id="38090" max="84" man="1"/>
        <brk id="38170" max="84" man="1"/>
        <brk id="38250" max="84" man="1"/>
        <brk id="38330" max="84" man="1"/>
        <brk id="38410" max="84" man="1"/>
        <brk id="38490" max="84" man="1"/>
        <brk id="38570" max="84" man="1"/>
        <brk id="38650" max="84" man="1"/>
        <brk id="38730" max="84" man="1"/>
        <brk id="38810" max="84" man="1"/>
        <brk id="38890" max="84" man="1"/>
        <brk id="38970" max="84" man="1"/>
        <brk id="39050" max="84" man="1"/>
        <brk id="39130" max="84" man="1"/>
        <brk id="39210" max="84" man="1"/>
        <brk id="39290" max="84" man="1"/>
        <brk id="39370" max="84" man="1"/>
        <brk id="39450" max="84" man="1"/>
        <brk id="39530" max="84" man="1"/>
        <brk id="39610" max="84" man="1"/>
        <brk id="39690" max="84" man="1"/>
        <brk id="39770" max="84" man="1"/>
        <brk id="39850" max="84" man="1"/>
        <brk id="39930" max="84" man="1"/>
        <brk id="40010" max="84" man="1"/>
        <brk id="40090" max="84" man="1"/>
        <brk id="40170" max="84" man="1"/>
        <brk id="40250" max="84" man="1"/>
        <brk id="40330" max="84" man="1"/>
        <brk id="40410" max="84" man="1"/>
        <brk id="40490" max="84" man="1"/>
        <brk id="40570" max="84" man="1"/>
        <brk id="40650" max="84" man="1"/>
        <brk id="40730" max="84" man="1"/>
        <brk id="40810" max="84" man="1"/>
        <brk id="40890" max="84" man="1"/>
        <brk id="40970" max="84" man="1"/>
        <brk id="41050" max="84" man="1"/>
        <brk id="41130" max="84" man="1"/>
        <brk id="41210" max="84" man="1"/>
        <brk id="41290" max="84" man="1"/>
        <brk id="41370" max="84" man="1"/>
        <brk id="41450" max="84" man="1"/>
        <brk id="41530" max="84" man="1"/>
        <brk id="41610" max="84" man="1"/>
        <brk id="41690" max="84" man="1"/>
        <brk id="41770" max="84" man="1"/>
        <brk id="41850" max="84" man="1"/>
        <brk id="41930" max="84" man="1"/>
        <brk id="42010" max="84" man="1"/>
        <brk id="42090" max="84" man="1"/>
        <brk id="42170" max="84" man="1"/>
        <brk id="42250" max="84" man="1"/>
        <brk id="42330" max="84" man="1"/>
        <brk id="42410" max="84" man="1"/>
        <brk id="42490" max="84" man="1"/>
        <brk id="42570" max="84" man="1"/>
        <brk id="42650" max="84" man="1"/>
        <brk id="42730" max="84" man="1"/>
        <brk id="42810" max="84" man="1"/>
        <brk id="42890" max="84" man="1"/>
        <brk id="42970" max="84" man="1"/>
        <brk id="43050" max="84" man="1"/>
        <brk id="43130" max="84" man="1"/>
        <brk id="43210" max="84" man="1"/>
        <brk id="43290" max="84" man="1"/>
        <brk id="43370" max="84" man="1"/>
        <brk id="43450" max="84" man="1"/>
        <brk id="43530" max="84" man="1"/>
        <brk id="43610" max="84" man="1"/>
        <brk id="43690" max="84" man="1"/>
        <brk id="43770" max="84" man="1"/>
        <brk id="43850" max="84" man="1"/>
        <brk id="43930" max="84" man="1"/>
        <brk id="44010" max="84" man="1"/>
        <brk id="44090" max="84" man="1"/>
        <brk id="44170" max="84" man="1"/>
        <brk id="44250" max="84" man="1"/>
        <brk id="44330" max="84" man="1"/>
        <brk id="44410" max="84" man="1"/>
        <brk id="44490" max="84" man="1"/>
        <brk id="44570" max="84" man="1"/>
        <brk id="44650" max="84" man="1"/>
        <brk id="44730" max="84" man="1"/>
        <brk id="44810" max="84" man="1"/>
        <brk id="44890" max="84" man="1"/>
        <brk id="44970" max="84" man="1"/>
        <brk id="45050" max="84" man="1"/>
        <brk id="45130" max="84" man="1"/>
        <brk id="45210" max="84" man="1"/>
        <brk id="45290" max="84" man="1"/>
        <brk id="45370" max="84" man="1"/>
        <brk id="45450" max="84" man="1"/>
        <brk id="45530" max="84" man="1"/>
        <brk id="45610" max="84" man="1"/>
        <brk id="45690" max="84" man="1"/>
        <brk id="45770" max="84" man="1"/>
        <brk id="45850" max="84" man="1"/>
        <brk id="45930" max="84" man="1"/>
        <brk id="46010" max="84" man="1"/>
        <brk id="46090" max="84" man="1"/>
        <brk id="46170" max="84" man="1"/>
        <brk id="46250" max="84" man="1"/>
        <brk id="46330" max="84" man="1"/>
        <brk id="46410" max="84" man="1"/>
        <brk id="46490" max="84" man="1"/>
        <brk id="46570" max="84" man="1"/>
        <brk id="46650" max="84" man="1"/>
        <brk id="46730" max="84" man="1"/>
        <brk id="46810" max="84" man="1"/>
        <brk id="46890" max="84" man="1"/>
        <brk id="46970" max="84" man="1"/>
        <brk id="47050" max="84" man="1"/>
        <brk id="47130" max="84" man="1"/>
        <brk id="47210" max="84" man="1"/>
        <brk id="47290" max="84" man="1"/>
        <brk id="47370" max="84" man="1"/>
        <brk id="47450" max="84" man="1"/>
        <brk id="47530" max="84" man="1"/>
        <brk id="47610" max="84" man="1"/>
        <brk id="47690" max="84" man="1"/>
        <brk id="47770" max="84" man="1"/>
        <brk id="47850" max="84" man="1"/>
        <brk id="47930" max="84" man="1"/>
        <brk id="48010" max="84" man="1"/>
        <brk id="48090" max="84" man="1"/>
        <brk id="48170" max="84" man="1"/>
        <brk id="48250" max="84" man="1"/>
        <brk id="48330" max="84" man="1"/>
        <brk id="48410" max="84" man="1"/>
        <brk id="48490" max="84" man="1"/>
        <brk id="48570" max="84" man="1"/>
        <brk id="48650" max="84" man="1"/>
        <brk id="48730" max="84" man="1"/>
        <brk id="48810" max="84" man="1"/>
        <brk id="48890" max="84" man="1"/>
        <brk id="48970" max="84" man="1"/>
        <brk id="49050" max="84" man="1"/>
        <brk id="49130" max="84" man="1"/>
        <brk id="49210" max="84" man="1"/>
        <brk id="49290" max="84" man="1"/>
        <brk id="49370" max="84" man="1"/>
        <brk id="49450" max="84" man="1"/>
        <brk id="49530" max="84" man="1"/>
        <brk id="49610" max="84" man="1"/>
        <brk id="49690" max="84" man="1"/>
        <brk id="49770" max="84" man="1"/>
        <brk id="49850" max="84" man="1"/>
        <brk id="49930" max="84" man="1"/>
        <brk id="50010" max="84" man="1"/>
        <brk id="50090" max="84" man="1"/>
        <brk id="50170" max="84" man="1"/>
        <brk id="50250" max="84" man="1"/>
        <brk id="50330" max="84" man="1"/>
        <brk id="50410" max="84" man="1"/>
        <brk id="50490" max="84" man="1"/>
        <brk id="50570" max="84" man="1"/>
        <brk id="50650" max="84" man="1"/>
        <brk id="50730" max="84" man="1"/>
        <brk id="50810" max="84" man="1"/>
        <brk id="50890" max="84" man="1"/>
        <brk id="50970" max="84" man="1"/>
        <brk id="51050" max="84" man="1"/>
        <brk id="51130" max="84" man="1"/>
        <brk id="51210" max="84" man="1"/>
        <brk id="51290" max="84" man="1"/>
        <brk id="51370" max="84" man="1"/>
        <brk id="51450" max="84" man="1"/>
        <brk id="51530" max="84" man="1"/>
        <brk id="51610" max="84" man="1"/>
        <brk id="51690" max="84" man="1"/>
        <brk id="51770" max="84" man="1"/>
        <brk id="51850" max="84" man="1"/>
        <brk id="51930" max="84" man="1"/>
        <brk id="52010" max="84" man="1"/>
        <brk id="52090" max="84" man="1"/>
        <brk id="52170" max="84" man="1"/>
        <brk id="52250" max="84" man="1"/>
        <brk id="52330" max="84" man="1"/>
        <brk id="52410" max="84" man="1"/>
        <brk id="52490" max="84" man="1"/>
        <brk id="52570" max="84" man="1"/>
        <brk id="52650" max="84" man="1"/>
        <brk id="52730" max="84" man="1"/>
        <brk id="52810" max="84" man="1"/>
        <brk id="52890" max="84" man="1"/>
        <brk id="52970" max="84" man="1"/>
        <brk id="53050" max="84" man="1"/>
        <brk id="53130" max="84" man="1"/>
        <brk id="53210" max="84" man="1"/>
        <brk id="53290" max="84" man="1"/>
        <brk id="53370" max="84" man="1"/>
        <brk id="53450" max="84" man="1"/>
        <brk id="53530" max="84" man="1"/>
        <brk id="53610" max="84" man="1"/>
        <brk id="53690" max="84" man="1"/>
        <brk id="53770" max="84" man="1"/>
        <brk id="53850" max="84" man="1"/>
        <brk id="53930" max="84" man="1"/>
        <brk id="54010" max="84" man="1"/>
        <brk id="54090" max="84" man="1"/>
        <brk id="54170" max="84" man="1"/>
        <brk id="54250" max="84" man="1"/>
        <brk id="54330" max="84" man="1"/>
        <brk id="54410" max="84" man="1"/>
        <brk id="54490" max="84" man="1"/>
        <brk id="54570" max="84" man="1"/>
        <brk id="54650" max="84" man="1"/>
        <brk id="54730" max="84" man="1"/>
        <brk id="54810" max="84" man="1"/>
        <brk id="54890" max="84" man="1"/>
        <brk id="54970" max="84" man="1"/>
        <brk id="55050" max="84" man="1"/>
        <brk id="55130" max="84" man="1"/>
        <brk id="55210" max="84" man="1"/>
        <brk id="55290" max="84" man="1"/>
        <brk id="55370" max="84" man="1"/>
        <brk id="55450" max="84" man="1"/>
        <brk id="55530" max="84" man="1"/>
        <brk id="55610" max="84" man="1"/>
        <brk id="55690" max="84" man="1"/>
        <brk id="55770" max="84" man="1"/>
        <brk id="55850" max="84" man="1"/>
        <brk id="55930" max="84" man="1"/>
        <brk id="56010" max="84" man="1"/>
        <brk id="56090" max="84" man="1"/>
        <brk id="56170" max="84" man="1"/>
        <brk id="56250" max="84" man="1"/>
        <brk id="56330" max="84" man="1"/>
        <brk id="56410" max="84" man="1"/>
        <brk id="56490" max="84" man="1"/>
        <brk id="56570" max="84" man="1"/>
        <brk id="56650" max="84" man="1"/>
        <brk id="56730" max="84" man="1"/>
        <brk id="56810" max="84" man="1"/>
        <brk id="56890" max="84" man="1"/>
        <brk id="56970" max="84" man="1"/>
        <brk id="57050" max="84" man="1"/>
        <brk id="57130" max="84" man="1"/>
        <brk id="57210" max="84" man="1"/>
        <brk id="57290" max="84" man="1"/>
        <brk id="57370" max="84" man="1"/>
        <brk id="57450" max="84" man="1"/>
        <brk id="57530" max="84" man="1"/>
        <brk id="57610" max="84" man="1"/>
        <brk id="57690" max="84" man="1"/>
        <brk id="57770" max="84" man="1"/>
        <brk id="57850" max="84" man="1"/>
        <brk id="57930" max="84" man="1"/>
        <brk id="58010" max="84" man="1"/>
        <brk id="58090" max="84" man="1"/>
        <brk id="58170" max="84" man="1"/>
        <brk id="58250" max="84" man="1"/>
        <brk id="58330" max="84" man="1"/>
        <brk id="58410" max="84" man="1"/>
        <brk id="58490" max="84" man="1"/>
        <brk id="58570" max="84" man="1"/>
        <brk id="58650" max="84" man="1"/>
        <brk id="58730" max="84" man="1"/>
        <brk id="58810" max="84" man="1"/>
        <brk id="58890" max="84" man="1"/>
        <brk id="58970" max="84" man="1"/>
        <brk id="59050" max="84" man="1"/>
        <brk id="59130" max="84" man="1"/>
        <brk id="59210" max="84" man="1"/>
        <brk id="59290" max="84" man="1"/>
        <brk id="59370" max="84" man="1"/>
        <brk id="59450" max="84" man="1"/>
        <brk id="59530" max="84" man="1"/>
        <brk id="59610" max="84" man="1"/>
        <brk id="59690" max="84" man="1"/>
        <brk id="59770" max="84" man="1"/>
        <brk id="59850" max="84" man="1"/>
        <brk id="59930" max="84" man="1"/>
        <brk id="60010" max="84" man="1"/>
        <brk id="60090" max="84" man="1"/>
        <brk id="60170" max="84" man="1"/>
        <brk id="60250" max="84" man="1"/>
        <brk id="60330" max="84" man="1"/>
        <brk id="60410" max="84" man="1"/>
        <brk id="60490" max="84" man="1"/>
        <brk id="60570" max="84" man="1"/>
        <brk id="60650" max="84" man="1"/>
        <brk id="60730" max="84" man="1"/>
        <brk id="60810" max="84" man="1"/>
        <brk id="60890" max="84" man="1"/>
        <brk id="60970" max="84" man="1"/>
        <brk id="61050" max="84" man="1"/>
        <brk id="61130" max="84" man="1"/>
        <brk id="61210" max="84" man="1"/>
        <brk id="61290" max="84" man="1"/>
        <brk id="61370" max="84" man="1"/>
        <brk id="61450" max="84" man="1"/>
        <brk id="61530" max="84" man="1"/>
        <brk id="61610" max="84" man="1"/>
        <brk id="61690" max="84" man="1"/>
        <brk id="61770" max="84" man="1"/>
        <brk id="61850" max="84" man="1"/>
        <brk id="61930" max="84" man="1"/>
        <brk id="62010" max="84" man="1"/>
        <brk id="62090" max="84" man="1"/>
        <brk id="62170" max="84" man="1"/>
        <brk id="62250" max="84" man="1"/>
        <brk id="62330" max="84" man="1"/>
        <brk id="62410" max="84" man="1"/>
        <brk id="62490" max="84" man="1"/>
        <brk id="62570" max="84" man="1"/>
        <brk id="62650" max="84" man="1"/>
        <brk id="62730" max="84" man="1"/>
        <brk id="62810" max="84" man="1"/>
        <brk id="62890" max="84" man="1"/>
        <brk id="62970" max="84" man="1"/>
        <brk id="63050" max="84" man="1"/>
        <brk id="63130" max="84" man="1"/>
        <brk id="63210" max="84" man="1"/>
        <brk id="63290" max="84" man="1"/>
        <brk id="63370" max="84" man="1"/>
        <brk id="63450" max="84" man="1"/>
        <brk id="63530" max="84" man="1"/>
        <brk id="63610" max="84" man="1"/>
        <brk id="63690" max="84" man="1"/>
        <brk id="63770" max="84" man="1"/>
        <brk id="63850" max="84" man="1"/>
        <brk id="63930" max="84" man="1"/>
        <brk id="64010" max="84" man="1"/>
        <brk id="64090" max="84" man="1"/>
        <brk id="64170" max="84" man="1"/>
        <brk id="64250" max="84" man="1"/>
        <brk id="64330" max="84" man="1"/>
        <brk id="64410" max="84" man="1"/>
        <brk id="64490" max="84" man="1"/>
        <brk id="64570" max="84" man="1"/>
        <brk id="64650" max="84" man="1"/>
        <brk id="64730" max="84" man="1"/>
        <brk id="64810" max="84" man="1"/>
        <brk id="64890" max="84" man="1"/>
        <brk id="64970" max="84" man="1"/>
        <brk id="65050" max="84" man="1"/>
        <brk id="65130" max="84" man="1"/>
        <brk id="65210" max="84" man="1"/>
        <brk id="65290" max="84" man="1"/>
        <brk id="65370" max="84" man="1"/>
        <brk id="65450" max="84" man="1"/>
      </rowBreaks>
      <colBreaks count="3" manualBreakCount="3">
        <brk id="24" max="1048575" man="1"/>
        <brk id="56" max="65506" man="1"/>
        <brk id="61" max="1048575" man="1"/>
      </colBreaks>
      <pageMargins left="0.31496062992125984" right="0" top="0.35433070866141736" bottom="0" header="0.15748031496062992" footer="0.15748031496062992"/>
      <pageSetup paperSize="9" scale="10" fitToHeight="2" orientation="landscape" r:id="rId2"/>
      <headerFooter alignWithMargins="0"/>
    </customSheetView>
    <customSheetView guid="{F3CEFDCD-FA76-4B28-AAC0-A7F9D6E44520}" showPageBreaks="1">
      <pane xSplit="4" ySplit="4" topLeftCell="BG86" activePane="bottomRight" state="frozen"/>
      <selection pane="bottomRight" activeCell="AU19" sqref="AU19"/>
      <rowBreaks count="6" manualBreakCount="6">
        <brk id="31" max="16383" man="1"/>
        <brk id="45" max="16383" man="1"/>
        <brk id="62" max="16383" man="1"/>
        <brk id="73" max="16383" man="1"/>
        <brk id="102" max="16383" man="1"/>
        <brk id="170" max="16383" man="1"/>
      </rowBreaks>
      <pageMargins left="0.31496062992125984" right="0" top="0.35433070866141736" bottom="0" header="0.15748031496062992" footer="0.15748031496062992"/>
      <pageSetup paperSize="9" scale="85" fitToHeight="2" orientation="portrait" r:id="rId3"/>
      <headerFooter alignWithMargins="0"/>
    </customSheetView>
    <customSheetView guid="{992B6360-347F-42DD-98C7-E7494B3AC403}" scale="85" showPageBreaks="1" fitToPage="1" hiddenColumns="1">
      <pane xSplit="4" ySplit="4" topLeftCell="AN86" activePane="bottomRight" state="frozen"/>
      <selection pane="bottomRight" activeCell="AX88" sqref="AX88"/>
      <rowBreaks count="178" manualBreakCount="178">
        <brk id="24" max="16383" man="1"/>
        <brk id="49" max="16383" man="1"/>
        <brk id="72" max="16383" man="1"/>
        <brk id="92" max="16383" man="1"/>
        <brk id="126" max="16383" man="1"/>
        <brk id="127" max="16383" man="1"/>
        <brk id="141" max="16383" man="1"/>
        <brk id="176" max="16383" man="1"/>
        <brk id="225" max="16383" man="1"/>
        <brk id="274" max="16383" man="1"/>
        <brk id="323" max="16383" man="1"/>
        <brk id="347" max="16383" man="1"/>
        <brk id="348" max="16383" man="1"/>
        <brk id="350" max="16383" man="1"/>
        <brk id="353" max="16383" man="1"/>
        <brk id="782" max="16383" man="1"/>
        <brk id="787" max="16383" man="1"/>
        <brk id="788" max="16383" man="1"/>
        <brk id="793" max="16383" man="1"/>
        <brk id="1214" max="16383" man="1"/>
        <brk id="1227" max="16383" man="1"/>
        <brk id="1646" max="16383" man="1"/>
        <brk id="1667" max="16383" man="1"/>
        <brk id="2078" max="16383" man="1"/>
        <brk id="2107" max="16383" man="1"/>
        <brk id="2510" max="16383" man="1"/>
        <brk id="2547" max="16383" man="1"/>
        <brk id="2942" max="16383" man="1"/>
        <brk id="2987" max="16383" man="1"/>
        <brk id="3374" max="16383" man="1"/>
        <brk id="3427" max="16383" man="1"/>
        <brk id="3806" max="16383" man="1"/>
        <brk id="3867" max="16383" man="1"/>
        <brk id="4238" max="16383" man="1"/>
        <brk id="4307" max="16383" man="1"/>
        <brk id="4670" max="16383" man="1"/>
        <brk id="4747" max="16383" man="1"/>
        <brk id="5102" max="16383" man="1"/>
        <brk id="5187" max="16383" man="1"/>
        <brk id="5534" max="16383" man="1"/>
        <brk id="5966" max="16383" man="1"/>
        <brk id="6398" max="16383" man="1"/>
        <brk id="6830" max="16383" man="1"/>
        <brk id="7262" max="16383" man="1"/>
        <brk id="7694" max="16383" man="1"/>
        <brk id="8126" max="16383" man="1"/>
        <brk id="8558" max="16383" man="1"/>
        <brk id="8990" max="16383" man="1"/>
        <brk id="9422" max="16383" man="1"/>
        <brk id="9854" max="16383" man="1"/>
        <brk id="10286" max="16383" man="1"/>
        <brk id="10718" max="16383" man="1"/>
        <brk id="11150" max="16383" man="1"/>
        <brk id="11582" max="16383" man="1"/>
        <brk id="12014" max="16383" man="1"/>
        <brk id="12446" max="16383" man="1"/>
        <brk id="12878" max="16383" man="1"/>
        <brk id="13310" max="16383" man="1"/>
        <brk id="13742" max="16383" man="1"/>
        <brk id="14174" max="16383" man="1"/>
        <brk id="14606" max="16383" man="1"/>
        <brk id="15038" max="16383" man="1"/>
        <brk id="15470" max="16383" man="1"/>
        <brk id="15902" max="16383" man="1"/>
        <brk id="16334" max="16383" man="1"/>
        <brk id="16766" max="16383" man="1"/>
        <brk id="17198" max="16383" man="1"/>
        <brk id="17630" max="16383" man="1"/>
        <brk id="18062" max="16383" man="1"/>
        <brk id="18494" max="16383" man="1"/>
        <brk id="18926" max="16383" man="1"/>
        <brk id="19358" max="16383" man="1"/>
        <brk id="19790" max="16383" man="1"/>
        <brk id="20222" max="16383" man="1"/>
        <brk id="20654" max="16383" man="1"/>
        <brk id="21086" max="16383" man="1"/>
        <brk id="21518" max="16383" man="1"/>
        <brk id="21950" max="16383" man="1"/>
        <brk id="22382" max="16383" man="1"/>
        <brk id="22814" max="16383" man="1"/>
        <brk id="23246" max="16383" man="1"/>
        <brk id="23678" max="16383" man="1"/>
        <brk id="24110" max="16383" man="1"/>
        <brk id="24542" max="16383" man="1"/>
        <brk id="24974" max="16383" man="1"/>
        <brk id="25406" max="16383" man="1"/>
        <brk id="25838" max="16383" man="1"/>
        <brk id="26270" max="16383" man="1"/>
        <brk id="26702" max="16383" man="1"/>
        <brk id="27134" max="16383" man="1"/>
        <brk id="27566" max="16383" man="1"/>
        <brk id="27998" max="16383" man="1"/>
        <brk id="28430" max="16383" man="1"/>
        <brk id="28862" max="16383" man="1"/>
        <brk id="29294" max="16383" man="1"/>
        <brk id="29726" max="16383" man="1"/>
        <brk id="30158" max="16383" man="1"/>
        <brk id="30590" max="16383" man="1"/>
        <brk id="31022" max="16383" man="1"/>
        <brk id="31454" max="16383" man="1"/>
        <brk id="31886" max="16383" man="1"/>
        <brk id="32318" max="16383" man="1"/>
        <brk id="32750" max="16383" man="1"/>
        <brk id="33182" max="16383" man="1"/>
        <brk id="33614" max="16383" man="1"/>
        <brk id="34046" max="16383" man="1"/>
        <brk id="34478" max="16383" man="1"/>
        <brk id="34910" max="16383" man="1"/>
        <brk id="35342" max="16383" man="1"/>
        <brk id="35774" max="16383" man="1"/>
        <brk id="36206" max="16383" man="1"/>
        <brk id="36638" max="16383" man="1"/>
        <brk id="37070" max="16383" man="1"/>
        <brk id="37502" max="16383" man="1"/>
        <brk id="37934" max="16383" man="1"/>
        <brk id="38366" max="16383" man="1"/>
        <brk id="38798" max="16383" man="1"/>
        <brk id="39230" max="16383" man="1"/>
        <brk id="39662" max="16383" man="1"/>
        <brk id="40094" max="16383" man="1"/>
        <brk id="40526" max="16383" man="1"/>
        <brk id="40958" max="16383" man="1"/>
        <brk id="41390" max="16383" man="1"/>
        <brk id="41822" max="16383" man="1"/>
        <brk id="42254" max="16383" man="1"/>
        <brk id="42686" max="16383" man="1"/>
        <brk id="43118" max="16383" man="1"/>
        <brk id="43550" max="16383" man="1"/>
        <brk id="43982" max="16383" man="1"/>
        <brk id="44414" max="16383" man="1"/>
        <brk id="44846" max="16383" man="1"/>
        <brk id="45278" max="16383" man="1"/>
        <brk id="45710" max="16383" man="1"/>
        <brk id="46142" max="16383" man="1"/>
        <brk id="46574" max="16383" man="1"/>
        <brk id="47006" max="16383" man="1"/>
        <brk id="47438" max="16383" man="1"/>
        <brk id="47870" max="16383" man="1"/>
        <brk id="48302" max="16383" man="1"/>
        <brk id="48734" max="16383" man="1"/>
        <brk id="49166" max="16383" man="1"/>
        <brk id="49598" max="16383" man="1"/>
        <brk id="50030" max="16383" man="1"/>
        <brk id="50462" max="16383" man="1"/>
        <brk id="50894" max="16383" man="1"/>
        <brk id="51326" max="16383" man="1"/>
        <brk id="51758" max="16383" man="1"/>
        <brk id="52190" max="16383" man="1"/>
        <brk id="52622" max="16383" man="1"/>
        <brk id="53054" max="16383" man="1"/>
        <brk id="53486" max="16383" man="1"/>
        <brk id="53918" max="16383" man="1"/>
        <brk id="54350" max="16383" man="1"/>
        <brk id="54782" max="16383" man="1"/>
        <brk id="55214" max="16383" man="1"/>
        <brk id="55646" max="16383" man="1"/>
        <brk id="56078" max="16383" man="1"/>
        <brk id="56510" max="16383" man="1"/>
        <brk id="56942" max="16383" man="1"/>
        <brk id="57374" max="16383" man="1"/>
        <brk id="57806" max="16383" man="1"/>
        <brk id="58238" max="16383" man="1"/>
        <brk id="58670" max="16383" man="1"/>
        <brk id="59102" max="16383" man="1"/>
        <brk id="59534" max="16383" man="1"/>
        <brk id="59966" max="16383" man="1"/>
        <brk id="60398" max="16383" man="1"/>
        <brk id="60830" max="16383" man="1"/>
        <brk id="61262" max="16383" man="1"/>
        <brk id="61694" max="16383" man="1"/>
        <brk id="62126" max="16383" man="1"/>
        <brk id="62558" max="16383" man="1"/>
        <brk id="62990" max="16383" man="1"/>
        <brk id="63422" max="16383" man="1"/>
        <brk id="63854" max="16383" man="1"/>
        <brk id="64286" max="16383" man="1"/>
        <brk id="64718" max="16383" man="1"/>
        <brk id="65150" max="16383" man="1"/>
      </rowBreaks>
      <colBreaks count="5" manualBreakCount="5">
        <brk id="26" max="1048575" man="1"/>
        <brk id="42" max="1048575" man="1"/>
        <brk id="45" max="1048575" man="1"/>
        <brk id="57" max="1048575" man="1"/>
        <brk id="74" max="1048575" man="1"/>
      </colBreaks>
      <pageMargins left="0" right="0" top="0.51181102362204722" bottom="0.39370078740157483" header="0.39370078740157483" footer="0"/>
      <pageSetup paperSize="9" scale="10" orientation="landscape" r:id="rId4"/>
      <headerFooter alignWithMargins="0">
        <oddHeader>&amp;Rtab. 4a</oddHeader>
        <oddFooter>&amp;R&amp;P/&amp;N</oddFooter>
      </headerFooter>
    </customSheetView>
    <customSheetView guid="{D1BD7680-CE1B-4A0E-B95F-075FF30C01C9}" scale="85" showPageBreaks="1" showAutoFilter="1">
      <pane xSplit="4" ySplit="4" topLeftCell="AV5" activePane="bottomRight" state="frozen"/>
      <selection pane="bottomRight" activeCell="BE9" sqref="BE9"/>
      <rowBreaks count="1024" manualBreakCount="1024">
        <brk id="27" max="16383" man="1"/>
        <brk id="61" max="16383" man="1"/>
        <brk id="99" max="16383" man="1"/>
        <brk id="121" max="16383" man="1"/>
        <brk id="181" max="16383" man="1"/>
        <brk id="241" max="79" man="1"/>
        <brk id="301" max="79" man="1"/>
        <brk id="361" max="79" man="1"/>
        <brk id="421" max="79" man="1"/>
        <brk id="481" max="79" man="1"/>
        <brk id="541" max="79" man="1"/>
        <brk id="601" max="79" man="1"/>
        <brk id="661" max="79" man="1"/>
        <brk id="721" max="79" man="1"/>
        <brk id="781" max="79" man="1"/>
        <brk id="841" max="79" man="1"/>
        <brk id="901" max="79" man="1"/>
        <brk id="961" max="79" man="1"/>
        <brk id="1021" max="79" man="1"/>
        <brk id="1081" max="79" man="1"/>
        <brk id="1141" max="79" man="1"/>
        <brk id="1201" max="79" man="1"/>
        <brk id="1261" max="79" man="1"/>
        <brk id="1321" max="79" man="1"/>
        <brk id="1381" max="79" man="1"/>
        <brk id="1441" max="79" man="1"/>
        <brk id="1501" max="79" man="1"/>
        <brk id="1561" max="79" man="1"/>
        <brk id="1621" max="79" man="1"/>
        <brk id="1681" max="79" man="1"/>
        <brk id="1741" max="79" man="1"/>
        <brk id="1801" max="79" man="1"/>
        <brk id="1861" max="79" man="1"/>
        <brk id="1921" max="79" man="1"/>
        <brk id="1981" max="79" man="1"/>
        <brk id="2041" max="79" man="1"/>
        <brk id="2101" max="79" man="1"/>
        <brk id="2161" max="79" man="1"/>
        <brk id="2221" max="79" man="1"/>
        <brk id="2281" max="79" man="1"/>
        <brk id="2341" max="79" man="1"/>
        <brk id="2401" max="79" man="1"/>
        <brk id="2461" max="79" man="1"/>
        <brk id="2521" max="79" man="1"/>
        <brk id="2581" max="79" man="1"/>
        <brk id="2641" max="79" man="1"/>
        <brk id="2701" max="79" man="1"/>
        <brk id="2761" max="79" man="1"/>
        <brk id="2821" max="79" man="1"/>
        <brk id="2881" max="79" man="1"/>
        <brk id="2941" max="79" man="1"/>
        <brk id="3001" max="79" man="1"/>
        <brk id="3061" max="79" man="1"/>
        <brk id="3121" max="79" man="1"/>
        <brk id="3181" max="79" man="1"/>
        <brk id="3241" max="79" man="1"/>
        <brk id="3301" max="79" man="1"/>
        <brk id="3361" max="79" man="1"/>
        <brk id="3421" max="79" man="1"/>
        <brk id="3481" max="79" man="1"/>
        <brk id="3541" max="79" man="1"/>
        <brk id="3601" max="79" man="1"/>
        <brk id="3661" max="79" man="1"/>
        <brk id="3721" max="79" man="1"/>
        <brk id="3781" max="79" man="1"/>
        <brk id="3841" max="79" man="1"/>
        <brk id="3901" max="79" man="1"/>
        <brk id="3961" max="79" man="1"/>
        <brk id="4021" max="79" man="1"/>
        <brk id="4081" max="79" man="1"/>
        <brk id="4141" max="79" man="1"/>
        <brk id="4201" max="79" man="1"/>
        <brk id="4261" max="79" man="1"/>
        <brk id="4321" max="79" man="1"/>
        <brk id="4381" max="79" man="1"/>
        <brk id="4441" max="79" man="1"/>
        <brk id="4501" max="79" man="1"/>
        <brk id="4561" max="79" man="1"/>
        <brk id="4621" max="79" man="1"/>
        <brk id="4681" max="79" man="1"/>
        <brk id="4741" max="79" man="1"/>
        <brk id="4801" max="79" man="1"/>
        <brk id="4861" max="79" man="1"/>
        <brk id="4921" max="79" man="1"/>
        <brk id="4981" max="79" man="1"/>
        <brk id="5041" max="79" man="1"/>
        <brk id="5101" max="79" man="1"/>
        <brk id="5161" max="79" man="1"/>
        <brk id="5221" max="79" man="1"/>
        <brk id="5281" max="79" man="1"/>
        <brk id="5341" max="79" man="1"/>
        <brk id="5401" max="79" man="1"/>
        <brk id="5461" max="79" man="1"/>
        <brk id="5521" max="79" man="1"/>
        <brk id="5581" max="79" man="1"/>
        <brk id="5641" max="79" man="1"/>
        <brk id="5701" max="79" man="1"/>
        <brk id="5761" max="79" man="1"/>
        <brk id="5821" max="79" man="1"/>
        <brk id="5881" max="79" man="1"/>
        <brk id="5941" max="79" man="1"/>
        <brk id="6001" max="79" man="1"/>
        <brk id="6061" max="79" man="1"/>
        <brk id="6121" max="79" man="1"/>
        <brk id="6181" max="79" man="1"/>
        <brk id="6241" max="79" man="1"/>
        <brk id="6301" max="79" man="1"/>
        <brk id="6361" max="79" man="1"/>
        <brk id="6421" max="79" man="1"/>
        <brk id="6481" max="79" man="1"/>
        <brk id="6541" max="79" man="1"/>
        <brk id="6601" max="79" man="1"/>
        <brk id="6661" max="79" man="1"/>
        <brk id="6721" max="79" man="1"/>
        <brk id="6781" max="79" man="1"/>
        <brk id="6841" max="79" man="1"/>
        <brk id="6901" max="79" man="1"/>
        <brk id="6961" max="79" man="1"/>
        <brk id="7021" max="79" man="1"/>
        <brk id="7081" max="79" man="1"/>
        <brk id="7141" max="79" man="1"/>
        <brk id="7201" max="79" man="1"/>
        <brk id="7261" max="79" man="1"/>
        <brk id="7321" max="79" man="1"/>
        <brk id="7381" max="79" man="1"/>
        <brk id="7441" max="79" man="1"/>
        <brk id="7501" max="79" man="1"/>
        <brk id="7561" max="79" man="1"/>
        <brk id="7621" max="79" man="1"/>
        <brk id="7681" max="79" man="1"/>
        <brk id="7741" max="79" man="1"/>
        <brk id="7801" max="79" man="1"/>
        <brk id="7861" max="79" man="1"/>
        <brk id="7921" max="79" man="1"/>
        <brk id="7981" max="79" man="1"/>
        <brk id="8041" max="79" man="1"/>
        <brk id="8101" max="79" man="1"/>
        <brk id="8161" max="79" man="1"/>
        <brk id="8221" max="79" man="1"/>
        <brk id="8281" max="79" man="1"/>
        <brk id="8341" max="79" man="1"/>
        <brk id="8401" max="79" man="1"/>
        <brk id="8461" max="79" man="1"/>
        <brk id="8521" max="79" man="1"/>
        <brk id="8581" max="79" man="1"/>
        <brk id="8641" max="79" man="1"/>
        <brk id="8701" max="79" man="1"/>
        <brk id="8761" max="79" man="1"/>
        <brk id="8821" max="79" man="1"/>
        <brk id="8881" max="79" man="1"/>
        <brk id="8941" max="79" man="1"/>
        <brk id="9001" max="79" man="1"/>
        <brk id="9061" max="79" man="1"/>
        <brk id="9121" max="79" man="1"/>
        <brk id="9181" max="79" man="1"/>
        <brk id="9241" max="79" man="1"/>
        <brk id="9301" max="79" man="1"/>
        <brk id="9361" max="79" man="1"/>
        <brk id="9421" max="79" man="1"/>
        <brk id="9481" max="79" man="1"/>
        <brk id="9541" max="79" man="1"/>
        <brk id="9601" max="79" man="1"/>
        <brk id="9661" max="79" man="1"/>
        <brk id="9721" max="79" man="1"/>
        <brk id="9781" max="79" man="1"/>
        <brk id="9841" max="79" man="1"/>
        <brk id="9901" max="79" man="1"/>
        <brk id="9961" max="79" man="1"/>
        <brk id="10021" max="79" man="1"/>
        <brk id="10081" max="79" man="1"/>
        <brk id="10141" max="79" man="1"/>
        <brk id="10201" max="79" man="1"/>
        <brk id="10261" max="79" man="1"/>
        <brk id="10321" max="79" man="1"/>
        <brk id="10381" max="79" man="1"/>
        <brk id="10441" max="79" man="1"/>
        <brk id="10501" max="79" man="1"/>
        <brk id="10561" max="79" man="1"/>
        <brk id="10621" max="79" man="1"/>
        <brk id="10681" max="79" man="1"/>
        <brk id="10741" max="79" man="1"/>
        <brk id="10801" max="79" man="1"/>
        <brk id="10861" max="79" man="1"/>
        <brk id="10921" max="79" man="1"/>
        <brk id="10981" max="79" man="1"/>
        <brk id="11041" max="79" man="1"/>
        <brk id="11101" max="79" man="1"/>
        <brk id="11161" max="79" man="1"/>
        <brk id="11221" max="79" man="1"/>
        <brk id="11281" max="79" man="1"/>
        <brk id="11341" max="79" man="1"/>
        <brk id="11401" max="79" man="1"/>
        <brk id="11461" max="79" man="1"/>
        <brk id="11521" max="79" man="1"/>
        <brk id="11581" max="79" man="1"/>
        <brk id="11641" max="79" man="1"/>
        <brk id="11701" max="79" man="1"/>
        <brk id="11761" max="79" man="1"/>
        <brk id="11821" max="79" man="1"/>
        <brk id="11881" max="79" man="1"/>
        <brk id="11941" max="79" man="1"/>
        <brk id="12001" max="79" man="1"/>
        <brk id="12061" max="79" man="1"/>
        <brk id="12121" max="79" man="1"/>
        <brk id="12181" max="79" man="1"/>
        <brk id="12241" max="79" man="1"/>
        <brk id="12301" max="79" man="1"/>
        <brk id="12361" max="79" man="1"/>
        <brk id="12421" max="79" man="1"/>
        <brk id="12481" max="79" man="1"/>
        <brk id="12541" max="79" man="1"/>
        <brk id="12601" max="79" man="1"/>
        <brk id="12661" max="79" man="1"/>
        <brk id="12721" max="79" man="1"/>
        <brk id="12781" max="79" man="1"/>
        <brk id="12841" max="79" man="1"/>
        <brk id="12901" max="79" man="1"/>
        <brk id="12961" max="79" man="1"/>
        <brk id="13021" max="79" man="1"/>
        <brk id="13081" max="79" man="1"/>
        <brk id="13141" max="79" man="1"/>
        <brk id="13201" max="79" man="1"/>
        <brk id="13261" max="79" man="1"/>
        <brk id="13321" max="79" man="1"/>
        <brk id="13381" max="79" man="1"/>
        <brk id="13441" max="79" man="1"/>
        <brk id="13501" max="79" man="1"/>
        <brk id="13561" max="79" man="1"/>
        <brk id="13621" max="79" man="1"/>
        <brk id="13681" max="79" man="1"/>
        <brk id="13741" max="79" man="1"/>
        <brk id="13801" max="79" man="1"/>
        <brk id="13861" max="79" man="1"/>
        <brk id="13921" max="79" man="1"/>
        <brk id="13981" max="79" man="1"/>
        <brk id="14041" max="79" man="1"/>
        <brk id="14101" max="79" man="1"/>
        <brk id="14161" max="79" man="1"/>
        <brk id="14221" max="79" man="1"/>
        <brk id="14281" max="79" man="1"/>
        <brk id="14341" max="79" man="1"/>
        <brk id="14401" max="79" man="1"/>
        <brk id="14461" max="79" man="1"/>
        <brk id="14521" max="79" man="1"/>
        <brk id="14581" max="79" man="1"/>
        <brk id="14641" max="79" man="1"/>
        <brk id="14701" max="79" man="1"/>
        <brk id="14761" max="79" man="1"/>
        <brk id="14821" max="79" man="1"/>
        <brk id="14881" max="79" man="1"/>
        <brk id="14941" max="79" man="1"/>
        <brk id="15001" max="79" man="1"/>
        <brk id="15061" max="79" man="1"/>
        <brk id="15121" max="79" man="1"/>
        <brk id="15181" max="79" man="1"/>
        <brk id="15241" max="79" man="1"/>
        <brk id="15301" max="79" man="1"/>
        <brk id="15361" max="79" man="1"/>
        <brk id="15421" max="79" man="1"/>
        <brk id="15481" max="79" man="1"/>
        <brk id="15541" max="79" man="1"/>
        <brk id="15601" max="79" man="1"/>
        <brk id="15661" max="79" man="1"/>
        <brk id="15721" max="79" man="1"/>
        <brk id="15781" max="79" man="1"/>
        <brk id="15841" max="79" man="1"/>
        <brk id="15901" max="79" man="1"/>
        <brk id="15961" max="79" man="1"/>
        <brk id="16021" max="79" man="1"/>
        <brk id="16081" max="79" man="1"/>
        <brk id="16141" max="79" man="1"/>
        <brk id="16201" max="79" man="1"/>
        <brk id="16261" max="79" man="1"/>
        <brk id="16321" max="79" man="1"/>
        <brk id="16381" max="79" man="1"/>
        <brk id="16441" max="79" man="1"/>
        <brk id="16501" max="79" man="1"/>
        <brk id="16561" max="79" man="1"/>
        <brk id="16621" max="79" man="1"/>
        <brk id="16681" max="79" man="1"/>
        <brk id="16741" max="79" man="1"/>
        <brk id="16801" max="79" man="1"/>
        <brk id="16861" max="79" man="1"/>
        <brk id="16921" max="79" man="1"/>
        <brk id="16981" max="79" man="1"/>
        <brk id="17041" max="79" man="1"/>
        <brk id="17101" max="79" man="1"/>
        <brk id="17161" max="79" man="1"/>
        <brk id="17221" max="79" man="1"/>
        <brk id="17281" max="79" man="1"/>
        <brk id="17341" max="79" man="1"/>
        <brk id="17401" max="79" man="1"/>
        <brk id="17461" max="79" man="1"/>
        <brk id="17521" max="79" man="1"/>
        <brk id="17581" max="79" man="1"/>
        <brk id="17641" max="79" man="1"/>
        <brk id="17701" max="79" man="1"/>
        <brk id="17761" max="79" man="1"/>
        <brk id="17821" max="79" man="1"/>
        <brk id="17881" max="79" man="1"/>
        <brk id="17941" max="79" man="1"/>
        <brk id="18001" max="79" man="1"/>
        <brk id="18061" max="79" man="1"/>
        <brk id="18121" max="79" man="1"/>
        <brk id="18181" max="79" man="1"/>
        <brk id="18241" max="79" man="1"/>
        <brk id="18301" max="79" man="1"/>
        <brk id="18361" max="79" man="1"/>
        <brk id="18421" max="79" man="1"/>
        <brk id="18481" max="79" man="1"/>
        <brk id="18541" max="79" man="1"/>
        <brk id="18601" max="79" man="1"/>
        <brk id="18661" max="79" man="1"/>
        <brk id="18721" max="79" man="1"/>
        <brk id="18781" max="79" man="1"/>
        <brk id="18841" max="79" man="1"/>
        <brk id="18901" max="79" man="1"/>
        <brk id="18961" max="79" man="1"/>
        <brk id="19021" max="79" man="1"/>
        <brk id="19081" max="79" man="1"/>
        <brk id="19141" max="79" man="1"/>
        <brk id="19201" max="79" man="1"/>
        <brk id="19261" max="79" man="1"/>
        <brk id="19321" max="79" man="1"/>
        <brk id="19381" max="79" man="1"/>
        <brk id="19441" max="79" man="1"/>
        <brk id="19501" max="79" man="1"/>
        <brk id="19561" max="79" man="1"/>
        <brk id="19621" max="79" man="1"/>
        <brk id="19681" max="79" man="1"/>
        <brk id="19741" max="79" man="1"/>
        <brk id="19801" max="79" man="1"/>
        <brk id="19861" max="79" man="1"/>
        <brk id="19921" max="79" man="1"/>
        <brk id="19981" max="79" man="1"/>
        <brk id="20041" max="79" man="1"/>
        <brk id="20101" max="79" man="1"/>
        <brk id="20161" max="79" man="1"/>
        <brk id="20221" max="79" man="1"/>
        <brk id="20281" max="79" man="1"/>
        <brk id="20341" max="79" man="1"/>
        <brk id="20401" max="79" man="1"/>
        <brk id="20461" max="79" man="1"/>
        <brk id="20521" max="79" man="1"/>
        <brk id="20581" max="79" man="1"/>
        <brk id="20641" max="79" man="1"/>
        <brk id="20701" max="79" man="1"/>
        <brk id="20761" max="79" man="1"/>
        <brk id="20821" max="79" man="1"/>
        <brk id="20881" max="79" man="1"/>
        <brk id="20941" max="79" man="1"/>
        <brk id="21001" max="79" man="1"/>
        <brk id="21061" max="79" man="1"/>
        <brk id="21121" max="79" man="1"/>
        <brk id="21181" max="79" man="1"/>
        <brk id="21241" max="79" man="1"/>
        <brk id="21301" max="79" man="1"/>
        <brk id="21361" max="79" man="1"/>
        <brk id="21421" max="79" man="1"/>
        <brk id="21481" max="79" man="1"/>
        <brk id="21541" max="79" man="1"/>
        <brk id="21601" max="79" man="1"/>
        <brk id="21661" max="79" man="1"/>
        <brk id="21721" max="79" man="1"/>
        <brk id="21781" max="79" man="1"/>
        <brk id="21841" max="79" man="1"/>
        <brk id="21901" max="79" man="1"/>
        <brk id="21961" max="79" man="1"/>
        <brk id="22021" max="79" man="1"/>
        <brk id="22081" max="79" man="1"/>
        <brk id="22141" max="79" man="1"/>
        <brk id="22201" max="79" man="1"/>
        <brk id="22261" max="79" man="1"/>
        <brk id="22321" max="79" man="1"/>
        <brk id="22381" max="79" man="1"/>
        <brk id="22441" max="79" man="1"/>
        <brk id="22501" max="79" man="1"/>
        <brk id="22561" max="79" man="1"/>
        <brk id="22621" max="79" man="1"/>
        <brk id="22681" max="79" man="1"/>
        <brk id="22741" max="79" man="1"/>
        <brk id="22801" max="79" man="1"/>
        <brk id="22861" max="79" man="1"/>
        <brk id="22921" max="79" man="1"/>
        <brk id="22981" max="79" man="1"/>
        <brk id="23041" max="79" man="1"/>
        <brk id="23101" max="79" man="1"/>
        <brk id="23161" max="79" man="1"/>
        <brk id="23221" max="79" man="1"/>
        <brk id="23281" max="79" man="1"/>
        <brk id="23341" max="79" man="1"/>
        <brk id="23401" max="79" man="1"/>
        <brk id="23461" max="79" man="1"/>
        <brk id="23521" max="79" man="1"/>
        <brk id="23581" max="79" man="1"/>
        <brk id="23641" max="79" man="1"/>
        <brk id="23701" max="79" man="1"/>
        <brk id="23761" max="79" man="1"/>
        <brk id="23821" max="79" man="1"/>
        <brk id="23881" max="79" man="1"/>
        <brk id="23941" max="79" man="1"/>
        <brk id="24001" max="79" man="1"/>
        <brk id="24061" max="79" man="1"/>
        <brk id="24121" max="79" man="1"/>
        <brk id="24181" max="79" man="1"/>
        <brk id="24241" max="79" man="1"/>
        <brk id="24301" max="79" man="1"/>
        <brk id="24361" max="79" man="1"/>
        <brk id="24421" max="79" man="1"/>
        <brk id="24481" max="79" man="1"/>
        <brk id="24541" max="79" man="1"/>
        <brk id="24601" max="79" man="1"/>
        <brk id="24661" max="79" man="1"/>
        <brk id="24721" max="79" man="1"/>
        <brk id="24781" max="79" man="1"/>
        <brk id="24841" max="79" man="1"/>
        <brk id="24901" max="79" man="1"/>
        <brk id="24961" max="79" man="1"/>
        <brk id="25021" max="79" man="1"/>
        <brk id="25081" max="79" man="1"/>
        <brk id="25141" max="79" man="1"/>
        <brk id="25201" max="79" man="1"/>
        <brk id="25261" max="79" man="1"/>
        <brk id="25321" max="79" man="1"/>
        <brk id="25381" max="79" man="1"/>
        <brk id="25441" max="79" man="1"/>
        <brk id="25501" max="79" man="1"/>
        <brk id="25561" max="79" man="1"/>
        <brk id="25621" max="79" man="1"/>
        <brk id="25681" max="79" man="1"/>
        <brk id="25741" max="79" man="1"/>
        <brk id="25801" max="79" man="1"/>
        <brk id="25861" max="79" man="1"/>
        <brk id="25921" max="79" man="1"/>
        <brk id="25981" max="79" man="1"/>
        <brk id="26041" max="79" man="1"/>
        <brk id="26101" max="79" man="1"/>
        <brk id="26161" max="79" man="1"/>
        <brk id="26221" max="79" man="1"/>
        <brk id="26281" max="79" man="1"/>
        <brk id="26341" max="79" man="1"/>
        <brk id="26401" max="79" man="1"/>
        <brk id="26461" max="79" man="1"/>
        <brk id="26521" max="79" man="1"/>
        <brk id="26581" max="79" man="1"/>
        <brk id="26641" max="79" man="1"/>
        <brk id="26701" max="79" man="1"/>
        <brk id="26761" max="79" man="1"/>
        <brk id="26821" max="79" man="1"/>
        <brk id="26881" max="79" man="1"/>
        <brk id="26941" max="79" man="1"/>
        <brk id="27001" max="79" man="1"/>
        <brk id="27061" max="79" man="1"/>
        <brk id="27121" max="79" man="1"/>
        <brk id="27181" max="79" man="1"/>
        <brk id="27241" max="79" man="1"/>
        <brk id="27301" max="79" man="1"/>
        <brk id="27361" max="79" man="1"/>
        <brk id="27421" max="79" man="1"/>
        <brk id="27481" max="79" man="1"/>
        <brk id="27541" max="79" man="1"/>
        <brk id="27601" max="79" man="1"/>
        <brk id="27661" max="79" man="1"/>
        <brk id="27721" max="79" man="1"/>
        <brk id="27781" max="79" man="1"/>
        <brk id="27841" max="79" man="1"/>
        <brk id="27901" max="79" man="1"/>
        <brk id="27961" max="79" man="1"/>
        <brk id="28021" max="79" man="1"/>
        <brk id="28081" max="79" man="1"/>
        <brk id="28141" max="79" man="1"/>
        <brk id="28201" max="79" man="1"/>
        <brk id="28261" max="79" man="1"/>
        <brk id="28321" max="79" man="1"/>
        <brk id="28381" max="79" man="1"/>
        <brk id="28441" max="79" man="1"/>
        <brk id="28501" max="79" man="1"/>
        <brk id="28561" max="79" man="1"/>
        <brk id="28621" max="79" man="1"/>
        <brk id="28681" max="79" man="1"/>
        <brk id="28741" max="79" man="1"/>
        <brk id="28801" max="79" man="1"/>
        <brk id="28861" max="79" man="1"/>
        <brk id="28921" max="79" man="1"/>
        <brk id="28981" max="79" man="1"/>
        <brk id="29041" max="79" man="1"/>
        <brk id="29101" max="79" man="1"/>
        <brk id="29161" max="79" man="1"/>
        <brk id="29221" max="79" man="1"/>
        <brk id="29281" max="79" man="1"/>
        <brk id="29341" max="79" man="1"/>
        <brk id="29401" max="79" man="1"/>
        <brk id="29461" max="79" man="1"/>
        <brk id="29521" max="79" man="1"/>
        <brk id="29581" max="79" man="1"/>
        <brk id="29641" max="79" man="1"/>
        <brk id="29701" max="79" man="1"/>
        <brk id="29761" max="79" man="1"/>
        <brk id="29821" max="79" man="1"/>
        <brk id="29881" max="79" man="1"/>
        <brk id="29941" max="79" man="1"/>
        <brk id="30001" max="79" man="1"/>
        <brk id="30061" max="79" man="1"/>
        <brk id="30121" max="79" man="1"/>
        <brk id="30181" max="79" man="1"/>
        <brk id="30241" max="79" man="1"/>
        <brk id="30301" max="79" man="1"/>
        <brk id="30361" max="79" man="1"/>
        <brk id="30421" max="79" man="1"/>
        <brk id="30481" max="79" man="1"/>
        <brk id="30541" max="79" man="1"/>
        <brk id="30601" max="79" man="1"/>
        <brk id="30661" max="79" man="1"/>
        <brk id="30721" max="79" man="1"/>
        <brk id="30781" max="79" man="1"/>
        <brk id="30841" max="79" man="1"/>
        <brk id="30901" max="79" man="1"/>
        <brk id="30961" max="79" man="1"/>
        <brk id="31021" max="79" man="1"/>
        <brk id="31081" max="79" man="1"/>
        <brk id="31141" max="79" man="1"/>
        <brk id="31201" max="79" man="1"/>
        <brk id="31261" max="79" man="1"/>
        <brk id="31321" max="79" man="1"/>
        <brk id="31381" max="79" man="1"/>
        <brk id="31441" max="79" man="1"/>
        <brk id="31501" max="79" man="1"/>
        <brk id="31561" max="79" man="1"/>
        <brk id="31621" max="79" man="1"/>
        <brk id="31681" max="79" man="1"/>
        <brk id="31741" max="79" man="1"/>
        <brk id="31801" max="79" man="1"/>
        <brk id="31861" max="79" man="1"/>
        <brk id="31921" max="79" man="1"/>
        <brk id="31981" max="79" man="1"/>
        <brk id="32041" max="79" man="1"/>
        <brk id="32101" max="79" man="1"/>
        <brk id="32161" max="79" man="1"/>
        <brk id="32221" max="79" man="1"/>
        <brk id="32281" max="79" man="1"/>
        <brk id="32341" max="79" man="1"/>
        <brk id="32401" max="79" man="1"/>
        <brk id="32461" max="79" man="1"/>
        <brk id="32521" max="79" man="1"/>
        <brk id="32581" max="79" man="1"/>
        <brk id="32641" max="79" man="1"/>
        <brk id="32701" max="79" man="1"/>
        <brk id="32761" max="79" man="1"/>
        <brk id="32821" max="79" man="1"/>
        <brk id="32881" max="79" man="1"/>
        <brk id="32941" max="79" man="1"/>
        <brk id="33001" max="79" man="1"/>
        <brk id="33061" max="79" man="1"/>
        <brk id="33121" max="79" man="1"/>
        <brk id="33181" max="79" man="1"/>
        <brk id="33241" max="79" man="1"/>
        <brk id="33301" max="79" man="1"/>
        <brk id="33361" max="79" man="1"/>
        <brk id="33421" max="79" man="1"/>
        <brk id="33481" max="79" man="1"/>
        <brk id="33541" max="79" man="1"/>
        <brk id="33601" max="79" man="1"/>
        <brk id="33661" max="79" man="1"/>
        <brk id="33721" max="79" man="1"/>
        <brk id="33781" max="79" man="1"/>
        <brk id="33841" max="79" man="1"/>
        <brk id="33901" max="79" man="1"/>
        <brk id="33961" max="79" man="1"/>
        <brk id="34021" max="79" man="1"/>
        <brk id="34081" max="79" man="1"/>
        <brk id="34141" max="79" man="1"/>
        <brk id="34201" max="79" man="1"/>
        <brk id="34261" max="79" man="1"/>
        <brk id="34321" max="79" man="1"/>
        <brk id="34381" max="79" man="1"/>
        <brk id="34441" max="79" man="1"/>
        <brk id="34501" max="79" man="1"/>
        <brk id="34561" max="79" man="1"/>
        <brk id="34621" max="79" man="1"/>
        <brk id="34681" max="79" man="1"/>
        <brk id="34741" max="79" man="1"/>
        <brk id="34801" max="79" man="1"/>
        <brk id="34861" max="79" man="1"/>
        <brk id="34921" max="79" man="1"/>
        <brk id="34981" max="79" man="1"/>
        <brk id="35041" max="79" man="1"/>
        <brk id="35101" max="79" man="1"/>
        <brk id="35161" max="79" man="1"/>
        <brk id="35221" max="79" man="1"/>
        <brk id="35281" max="79" man="1"/>
        <brk id="35341" max="79" man="1"/>
        <brk id="35401" max="79" man="1"/>
        <brk id="35461" max="79" man="1"/>
        <brk id="35521" max="79" man="1"/>
        <brk id="35581" max="79" man="1"/>
        <brk id="35641" max="79" man="1"/>
        <brk id="35701" max="79" man="1"/>
        <brk id="35761" max="79" man="1"/>
        <brk id="35821" max="79" man="1"/>
        <brk id="35881" max="79" man="1"/>
        <brk id="35941" max="79" man="1"/>
        <brk id="36001" max="79" man="1"/>
        <brk id="36061" max="79" man="1"/>
        <brk id="36121" max="79" man="1"/>
        <brk id="36181" max="79" man="1"/>
        <brk id="36241" max="79" man="1"/>
        <brk id="36301" max="79" man="1"/>
        <brk id="36361" max="79" man="1"/>
        <brk id="36421" max="79" man="1"/>
        <brk id="36481" max="79" man="1"/>
        <brk id="36541" max="79" man="1"/>
        <brk id="36601" max="79" man="1"/>
        <brk id="36661" max="79" man="1"/>
        <brk id="36721" max="79" man="1"/>
        <brk id="36781" max="79" man="1"/>
        <brk id="36841" max="79" man="1"/>
        <brk id="36901" max="79" man="1"/>
        <brk id="36961" max="79" man="1"/>
        <brk id="37021" max="79" man="1"/>
        <brk id="37081" max="79" man="1"/>
        <brk id="37141" max="79" man="1"/>
        <brk id="37201" max="79" man="1"/>
        <brk id="37261" max="79" man="1"/>
        <brk id="37321" max="79" man="1"/>
        <brk id="37381" max="79" man="1"/>
        <brk id="37441" max="79" man="1"/>
        <brk id="37501" max="79" man="1"/>
        <brk id="37561" max="79" man="1"/>
        <brk id="37621" max="79" man="1"/>
        <brk id="37681" max="79" man="1"/>
        <brk id="37741" max="79" man="1"/>
        <brk id="37801" max="79" man="1"/>
        <brk id="37861" max="79" man="1"/>
        <brk id="37921" max="79" man="1"/>
        <brk id="37981" max="79" man="1"/>
        <brk id="38041" max="79" man="1"/>
        <brk id="38101" max="79" man="1"/>
        <brk id="38161" max="79" man="1"/>
        <brk id="38221" max="79" man="1"/>
        <brk id="38281" max="79" man="1"/>
        <brk id="38341" max="79" man="1"/>
        <brk id="38401" max="79" man="1"/>
        <brk id="38461" max="79" man="1"/>
        <brk id="38521" max="79" man="1"/>
        <brk id="38581" max="79" man="1"/>
        <brk id="38641" max="79" man="1"/>
        <brk id="38701" max="79" man="1"/>
        <brk id="38761" max="79" man="1"/>
        <brk id="38821" max="79" man="1"/>
        <brk id="38881" max="79" man="1"/>
        <brk id="38941" max="79" man="1"/>
        <brk id="39001" max="79" man="1"/>
        <brk id="39061" max="79" man="1"/>
        <brk id="39121" max="79" man="1"/>
        <brk id="39181" max="79" man="1"/>
        <brk id="39241" max="79" man="1"/>
        <brk id="39301" max="79" man="1"/>
        <brk id="39361" max="79" man="1"/>
        <brk id="39421" max="79" man="1"/>
        <brk id="39481" max="79" man="1"/>
        <brk id="39541" max="79" man="1"/>
        <brk id="39601" max="79" man="1"/>
        <brk id="39661" max="79" man="1"/>
        <brk id="39721" max="79" man="1"/>
        <brk id="39781" max="79" man="1"/>
        <brk id="39841" max="79" man="1"/>
        <brk id="39901" max="79" man="1"/>
        <brk id="39961" max="79" man="1"/>
        <brk id="40021" max="79" man="1"/>
        <brk id="40081" max="79" man="1"/>
        <brk id="40141" max="79" man="1"/>
        <brk id="40201" max="79" man="1"/>
        <brk id="40261" max="79" man="1"/>
        <brk id="40321" max="79" man="1"/>
        <brk id="40381" max="79" man="1"/>
        <brk id="40441" max="79" man="1"/>
        <brk id="40501" max="79" man="1"/>
        <brk id="40561" max="79" man="1"/>
        <brk id="40621" max="79" man="1"/>
        <brk id="40681" max="79" man="1"/>
        <brk id="40741" max="79" man="1"/>
        <brk id="40801" max="79" man="1"/>
        <brk id="40861" max="79" man="1"/>
        <brk id="40921" max="79" man="1"/>
        <brk id="40981" max="79" man="1"/>
        <brk id="41041" max="79" man="1"/>
        <brk id="41101" max="79" man="1"/>
        <brk id="41161" max="79" man="1"/>
        <brk id="41221" max="79" man="1"/>
        <brk id="41281" max="79" man="1"/>
        <brk id="41341" max="79" man="1"/>
        <brk id="41401" max="79" man="1"/>
        <brk id="41461" max="79" man="1"/>
        <brk id="41521" max="79" man="1"/>
        <brk id="41581" max="79" man="1"/>
        <brk id="41641" max="79" man="1"/>
        <brk id="41701" max="79" man="1"/>
        <brk id="41761" max="79" man="1"/>
        <brk id="41821" max="79" man="1"/>
        <brk id="41881" max="79" man="1"/>
        <brk id="41941" max="79" man="1"/>
        <brk id="42001" max="79" man="1"/>
        <brk id="42061" max="79" man="1"/>
        <brk id="42121" max="79" man="1"/>
        <brk id="42181" max="79" man="1"/>
        <brk id="42241" max="79" man="1"/>
        <brk id="42301" max="79" man="1"/>
        <brk id="42361" max="79" man="1"/>
        <brk id="42421" max="79" man="1"/>
        <brk id="42481" max="79" man="1"/>
        <brk id="42541" max="79" man="1"/>
        <brk id="42601" max="79" man="1"/>
        <brk id="42661" max="79" man="1"/>
        <brk id="42721" max="79" man="1"/>
        <brk id="42781" max="79" man="1"/>
        <brk id="42841" max="79" man="1"/>
        <brk id="42901" max="79" man="1"/>
        <brk id="42961" max="79" man="1"/>
        <brk id="43021" max="79" man="1"/>
        <brk id="43081" max="79" man="1"/>
        <brk id="43141" max="79" man="1"/>
        <brk id="43201" max="79" man="1"/>
        <brk id="43261" max="79" man="1"/>
        <brk id="43321" max="79" man="1"/>
        <brk id="43381" max="79" man="1"/>
        <brk id="43441" max="79" man="1"/>
        <brk id="43501" max="79" man="1"/>
        <brk id="43561" max="79" man="1"/>
        <brk id="43621" max="79" man="1"/>
        <brk id="43681" max="79" man="1"/>
        <brk id="43741" max="79" man="1"/>
        <brk id="43801" max="79" man="1"/>
        <brk id="43861" max="79" man="1"/>
        <brk id="43921" max="79" man="1"/>
        <brk id="43981" max="79" man="1"/>
        <brk id="44041" max="79" man="1"/>
        <brk id="44101" max="79" man="1"/>
        <brk id="44161" max="79" man="1"/>
        <brk id="44221" max="79" man="1"/>
        <brk id="44281" max="79" man="1"/>
        <brk id="44341" max="79" man="1"/>
        <brk id="44401" max="79" man="1"/>
        <brk id="44461" max="79" man="1"/>
        <brk id="44521" max="79" man="1"/>
        <brk id="44581" max="79" man="1"/>
        <brk id="44641" max="79" man="1"/>
        <brk id="44701" max="79" man="1"/>
        <brk id="44761" max="79" man="1"/>
        <brk id="44821" max="79" man="1"/>
        <brk id="44881" max="79" man="1"/>
        <brk id="44941" max="79" man="1"/>
        <brk id="45001" max="79" man="1"/>
        <brk id="45061" max="79" man="1"/>
        <brk id="45121" max="79" man="1"/>
        <brk id="45181" max="79" man="1"/>
        <brk id="45241" max="79" man="1"/>
        <brk id="45301" max="79" man="1"/>
        <brk id="45361" max="79" man="1"/>
        <brk id="45421" max="79" man="1"/>
        <brk id="45481" max="79" man="1"/>
        <brk id="45541" max="79" man="1"/>
        <brk id="45601" max="79" man="1"/>
        <brk id="45661" max="79" man="1"/>
        <brk id="45721" max="79" man="1"/>
        <brk id="45781" max="79" man="1"/>
        <brk id="45841" max="79" man="1"/>
        <brk id="45901" max="79" man="1"/>
        <brk id="45961" max="79" man="1"/>
        <brk id="46021" max="79" man="1"/>
        <brk id="46081" max="79" man="1"/>
        <brk id="46141" max="79" man="1"/>
        <brk id="46201" max="79" man="1"/>
        <brk id="46261" max="79" man="1"/>
        <brk id="46321" max="79" man="1"/>
        <brk id="46381" max="79" man="1"/>
        <brk id="46441" max="79" man="1"/>
        <brk id="46501" max="79" man="1"/>
        <brk id="46561" max="79" man="1"/>
        <brk id="46621" max="79" man="1"/>
        <brk id="46681" max="79" man="1"/>
        <brk id="46741" max="79" man="1"/>
        <brk id="46801" max="79" man="1"/>
        <brk id="46861" max="79" man="1"/>
        <brk id="46921" max="79" man="1"/>
        <brk id="46981" max="79" man="1"/>
        <brk id="47041" max="79" man="1"/>
        <brk id="47101" max="79" man="1"/>
        <brk id="47161" max="79" man="1"/>
        <brk id="47221" max="79" man="1"/>
        <brk id="47281" max="79" man="1"/>
        <brk id="47341" max="79" man="1"/>
        <brk id="47401" max="79" man="1"/>
        <brk id="47461" max="79" man="1"/>
        <brk id="47521" max="79" man="1"/>
        <brk id="47581" max="79" man="1"/>
        <brk id="47641" max="79" man="1"/>
        <brk id="47701" max="79" man="1"/>
        <brk id="47761" max="79" man="1"/>
        <brk id="47821" max="79" man="1"/>
        <brk id="47881" max="79" man="1"/>
        <brk id="47941" max="79" man="1"/>
        <brk id="48001" max="79" man="1"/>
        <brk id="48061" max="79" man="1"/>
        <brk id="48121" max="79" man="1"/>
        <brk id="48181" max="79" man="1"/>
        <brk id="48241" max="79" man="1"/>
        <brk id="48301" max="79" man="1"/>
        <brk id="48361" max="79" man="1"/>
        <brk id="48421" max="79" man="1"/>
        <brk id="48481" max="79" man="1"/>
        <brk id="48541" max="79" man="1"/>
        <brk id="48601" max="79" man="1"/>
        <brk id="48661" max="79" man="1"/>
        <brk id="48721" max="79" man="1"/>
        <brk id="48781" max="79" man="1"/>
        <brk id="48841" max="79" man="1"/>
        <brk id="48901" max="79" man="1"/>
        <brk id="48961" max="79" man="1"/>
        <brk id="49021" max="79" man="1"/>
        <brk id="49081" max="79" man="1"/>
        <brk id="49141" max="79" man="1"/>
        <brk id="49201" max="79" man="1"/>
        <brk id="49261" max="79" man="1"/>
        <brk id="49321" max="79" man="1"/>
        <brk id="49381" max="79" man="1"/>
        <brk id="49441" max="79" man="1"/>
        <brk id="49501" max="79" man="1"/>
        <brk id="49561" max="79" man="1"/>
        <brk id="49621" max="79" man="1"/>
        <brk id="49681" max="79" man="1"/>
        <brk id="49741" max="79" man="1"/>
        <brk id="49801" max="79" man="1"/>
        <brk id="49861" max="79" man="1"/>
        <brk id="49921" max="79" man="1"/>
        <brk id="49981" max="79" man="1"/>
        <brk id="50041" max="79" man="1"/>
        <brk id="50101" max="79" man="1"/>
        <brk id="50161" max="79" man="1"/>
        <brk id="50221" max="79" man="1"/>
        <brk id="50281" max="79" man="1"/>
        <brk id="50341" max="79" man="1"/>
        <brk id="50401" max="79" man="1"/>
        <brk id="50461" max="79" man="1"/>
        <brk id="50521" max="79" man="1"/>
        <brk id="50581" max="79" man="1"/>
        <brk id="50641" max="79" man="1"/>
        <brk id="50701" max="79" man="1"/>
        <brk id="50761" max="79" man="1"/>
        <brk id="50821" max="79" man="1"/>
        <brk id="50881" max="79" man="1"/>
        <brk id="50941" max="79" man="1"/>
        <brk id="51001" max="79" man="1"/>
        <brk id="51061" max="79" man="1"/>
        <brk id="51121" max="79" man="1"/>
        <brk id="51181" max="79" man="1"/>
        <brk id="51241" max="79" man="1"/>
        <brk id="51301" max="79" man="1"/>
        <brk id="51361" max="79" man="1"/>
        <brk id="51421" max="79" man="1"/>
        <brk id="51481" max="79" man="1"/>
        <brk id="51541" max="79" man="1"/>
        <brk id="51601" max="79" man="1"/>
        <brk id="51661" max="79" man="1"/>
        <brk id="51721" max="79" man="1"/>
        <brk id="51781" max="79" man="1"/>
        <brk id="51841" max="79" man="1"/>
        <brk id="51901" max="79" man="1"/>
        <brk id="51961" max="79" man="1"/>
        <brk id="52021" max="79" man="1"/>
        <brk id="52081" max="79" man="1"/>
        <brk id="52141" max="79" man="1"/>
        <brk id="52201" max="79" man="1"/>
        <brk id="52261" max="79" man="1"/>
        <brk id="52321" max="79" man="1"/>
        <brk id="52381" max="79" man="1"/>
        <brk id="52441" max="79" man="1"/>
        <brk id="52501" max="79" man="1"/>
        <brk id="52561" max="79" man="1"/>
        <brk id="52621" max="79" man="1"/>
        <brk id="52681" max="79" man="1"/>
        <brk id="52741" max="79" man="1"/>
        <brk id="52801" max="79" man="1"/>
        <brk id="52861" max="79" man="1"/>
        <brk id="52921" max="79" man="1"/>
        <brk id="52981" max="79" man="1"/>
        <brk id="53041" max="79" man="1"/>
        <brk id="53101" max="79" man="1"/>
        <brk id="53161" max="79" man="1"/>
        <brk id="53221" max="79" man="1"/>
        <brk id="53281" max="79" man="1"/>
        <brk id="53341" max="79" man="1"/>
        <brk id="53401" max="79" man="1"/>
        <brk id="53461" max="79" man="1"/>
        <brk id="53521" max="79" man="1"/>
        <brk id="53581" max="79" man="1"/>
        <brk id="53641" max="79" man="1"/>
        <brk id="53701" max="79" man="1"/>
        <brk id="53761" max="79" man="1"/>
        <brk id="53821" max="79" man="1"/>
        <brk id="53881" max="79" man="1"/>
        <brk id="53941" max="79" man="1"/>
        <brk id="54001" max="79" man="1"/>
        <brk id="54061" max="79" man="1"/>
        <brk id="54121" max="79" man="1"/>
        <brk id="54181" max="79" man="1"/>
        <brk id="54241" max="79" man="1"/>
        <brk id="54301" max="79" man="1"/>
        <brk id="54361" max="79" man="1"/>
        <brk id="54421" max="79" man="1"/>
        <brk id="54481" max="79" man="1"/>
        <brk id="54541" max="79" man="1"/>
        <brk id="54601" max="79" man="1"/>
        <brk id="54661" max="79" man="1"/>
        <brk id="54721" max="79" man="1"/>
        <brk id="54781" max="79" man="1"/>
        <brk id="54841" max="79" man="1"/>
        <brk id="54901" max="79" man="1"/>
        <brk id="54961" max="79" man="1"/>
        <brk id="55021" max="79" man="1"/>
        <brk id="55081" max="79" man="1"/>
        <brk id="55141" max="79" man="1"/>
        <brk id="55201" max="79" man="1"/>
        <brk id="55261" max="79" man="1"/>
        <brk id="55321" max="79" man="1"/>
        <brk id="55381" max="79" man="1"/>
        <brk id="55441" max="79" man="1"/>
        <brk id="55501" max="79" man="1"/>
        <brk id="55561" max="79" man="1"/>
        <brk id="55621" max="79" man="1"/>
        <brk id="55681" max="79" man="1"/>
        <brk id="55741" max="79" man="1"/>
        <brk id="55801" max="79" man="1"/>
        <brk id="55861" max="79" man="1"/>
        <brk id="55921" max="79" man="1"/>
        <brk id="55981" max="79" man="1"/>
        <brk id="56041" max="79" man="1"/>
        <brk id="56101" max="79" man="1"/>
        <brk id="56161" max="79" man="1"/>
        <brk id="56221" max="79" man="1"/>
        <brk id="56281" max="79" man="1"/>
        <brk id="56341" max="79" man="1"/>
        <brk id="56401" max="79" man="1"/>
        <brk id="56461" max="79" man="1"/>
        <brk id="56521" max="79" man="1"/>
        <brk id="56581" max="79" man="1"/>
        <brk id="56641" max="79" man="1"/>
        <brk id="56701" max="79" man="1"/>
        <brk id="56761" max="79" man="1"/>
        <brk id="56821" max="79" man="1"/>
        <brk id="56881" max="79" man="1"/>
        <brk id="56941" max="79" man="1"/>
        <brk id="57001" max="79" man="1"/>
        <brk id="57061" max="79" man="1"/>
        <brk id="57121" max="79" man="1"/>
        <brk id="57181" max="79" man="1"/>
        <brk id="57241" max="79" man="1"/>
        <brk id="57301" max="79" man="1"/>
        <brk id="57361" max="79" man="1"/>
        <brk id="57421" max="79" man="1"/>
        <brk id="57481" max="79" man="1"/>
        <brk id="57541" max="79" man="1"/>
        <brk id="57601" max="79" man="1"/>
        <brk id="57661" max="79" man="1"/>
        <brk id="57721" max="79" man="1"/>
        <brk id="57781" max="79" man="1"/>
        <brk id="57841" max="79" man="1"/>
        <brk id="57901" max="79" man="1"/>
        <brk id="57961" max="79" man="1"/>
        <brk id="58021" max="79" man="1"/>
        <brk id="58081" max="79" man="1"/>
        <brk id="58141" max="79" man="1"/>
        <brk id="58201" max="79" man="1"/>
        <brk id="58261" max="79" man="1"/>
        <brk id="58321" max="79" man="1"/>
        <brk id="58381" max="79" man="1"/>
        <brk id="58441" max="79" man="1"/>
        <brk id="58501" max="79" man="1"/>
        <brk id="58561" max="79" man="1"/>
        <brk id="58621" max="79" man="1"/>
        <brk id="58681" max="79" man="1"/>
        <brk id="58741" max="79" man="1"/>
        <brk id="58801" max="79" man="1"/>
        <brk id="58861" max="79" man="1"/>
        <brk id="58921" max="79" man="1"/>
        <brk id="58981" max="79" man="1"/>
        <brk id="59041" max="79" man="1"/>
        <brk id="59101" max="79" man="1"/>
        <brk id="59161" max="79" man="1"/>
        <brk id="59221" max="79" man="1"/>
        <brk id="59281" max="79" man="1"/>
        <brk id="59341" max="79" man="1"/>
        <brk id="59401" max="79" man="1"/>
        <brk id="59461" max="79" man="1"/>
        <brk id="59521" max="79" man="1"/>
        <brk id="59581" max="79" man="1"/>
        <brk id="59641" max="79" man="1"/>
        <brk id="59701" max="79" man="1"/>
        <brk id="59761" max="79" man="1"/>
        <brk id="59821" max="79" man="1"/>
        <brk id="59881" max="79" man="1"/>
        <brk id="59941" max="79" man="1"/>
        <brk id="60001" max="79" man="1"/>
        <brk id="60061" max="79" man="1"/>
        <brk id="60121" max="79" man="1"/>
        <brk id="60181" max="79" man="1"/>
        <brk id="60241" max="79" man="1"/>
        <brk id="60301" max="79" man="1"/>
        <brk id="60361" max="79" man="1"/>
        <brk id="60421" max="79" man="1"/>
        <brk id="60481" max="79" man="1"/>
        <brk id="60541" max="79" man="1"/>
        <brk id="60601" max="79" man="1"/>
        <brk id="60661" max="79" man="1"/>
        <brk id="60721" max="79" man="1"/>
        <brk id="60781" max="79" man="1"/>
        <brk id="60841" max="79" man="1"/>
        <brk id="60901" max="79" man="1"/>
        <brk id="60961" max="79" man="1"/>
        <brk id="61021" max="79" man="1"/>
        <brk id="61081" max="79" man="1"/>
        <brk id="61141" max="79" man="1"/>
        <brk id="61201" max="79" man="1"/>
        <brk id="61261" max="79" man="1"/>
        <brk id="61321" max="79" man="1"/>
      </rowBreaks>
      <colBreaks count="8" manualBreakCount="8">
        <brk id="17" max="1048575" man="1"/>
        <brk id="21" max="1048575" man="1"/>
        <brk id="41" max="1048575" man="1"/>
        <brk id="59" max="1048575" man="1"/>
        <brk id="60" max="1048575" man="1"/>
        <brk id="69" max="1048575" man="1"/>
        <brk id="83" max="1048575" man="1"/>
        <brk id="105" max="1048575" man="1"/>
      </colBreaks>
      <pageMargins left="0.31496062992125984" right="0" top="0.51181102362204722" bottom="0.43307086614173229" header="0.27559055118110237" footer="0.23622047244094491"/>
      <pageSetup paperSize="9" scale="70" fitToHeight="2" orientation="landscape" r:id="rId5"/>
      <headerFooter alignWithMargins="0">
        <oddHeader>&amp;L&amp;"Arial,Tučné"&amp;12Úprava ukazatelů příspěvkových organizací školství, zřízených krajem, pro rok 2012 - schůze Rady KHK dne 19.11.2012&amp;Rtab. č. 3.a</oddHeader>
        <oddFooter>&amp;R&amp;P/&amp;N</oddFooter>
      </headerFooter>
      <autoFilter ref="B1:F1"/>
    </customSheetView>
    <customSheetView guid="{ACF71A97-EE87-4AFC-B84D-3B7E10B148F5}" showPageBreaks="1" fitToPage="1" hiddenColumns="1">
      <pane xSplit="4" ySplit="4" topLeftCell="AK46" activePane="bottomRight" state="frozen"/>
      <selection pane="bottomRight" activeCell="AL54" sqref="AL54"/>
      <pageMargins left="0.15748031496062992" right="0.23622047244094491" top="0" bottom="0" header="0" footer="0"/>
      <pageSetup paperSize="9" scale="10" fitToWidth="2" orientation="landscape" r:id="rId6"/>
      <headerFooter alignWithMargins="0">
        <oddHeader>&amp;Rtab. č. 5.a</oddHeader>
        <oddFooter>&amp;R&amp;P/&amp;N</oddFooter>
      </headerFooter>
    </customSheetView>
    <customSheetView guid="{0FAFF8C9-50E2-44CF-944C-D872E8358D5A}" scale="80" showPageBreaks="1" hiddenColumns="1">
      <pane xSplit="4" ySplit="4" topLeftCell="AD76" activePane="bottomRight" state="frozen"/>
      <selection pane="bottomRight" activeCell="AE96" sqref="AE96"/>
      <pageMargins left="0" right="0" top="0.39370078740157483" bottom="0.39370078740157483" header="0" footer="0"/>
      <pageSetup paperSize="9" scale="60" orientation="landscape" r:id="rId7"/>
      <headerFooter alignWithMargins="0"/>
    </customSheetView>
    <customSheetView guid="{CC5EE6CD-5DE9-4027-9522-9A7CBE0C943A}" scale="80" showAutoFilter="1" hiddenColumns="1" topLeftCell="A61">
      <selection activeCell="I64" sqref="I64"/>
      <rowBreaks count="4" manualBreakCount="4">
        <brk id="112" max="16383" man="1"/>
        <brk id="124" max="16383" man="1"/>
        <brk id="168" max="16383" man="1"/>
        <brk id="179" max="16383" man="1"/>
      </rowBreaks>
      <colBreaks count="6" manualBreakCount="6">
        <brk id="15" max="1048575" man="1"/>
        <brk id="28" max="1048575" man="1"/>
        <brk id="29" max="1048575" man="1"/>
        <brk id="39" max="1048575" man="1"/>
        <brk id="51" max="1048575" man="1"/>
        <brk id="73" max="1048575" man="1"/>
      </colBreaks>
      <pageMargins left="0.31496062992125984" right="0" top="0.6692913385826772" bottom="0.43307086614173229" header="0.39370078740157483" footer="0.23622047244094491"/>
      <pageSetup paperSize="9" scale="75" fitToHeight="2" orientation="landscape" r:id="rId8"/>
      <headerFooter alignWithMargins="0">
        <oddHeader>&amp;L&amp;"Arial,Tučné"&amp;12Úprava ukazatelů příspěvkových organizací školství, zřízených krajem, pro rok 2008 - zasedání Zastupitelstva KHK dne 11.9.2008&amp;Rtab. č. 4a</oddHeader>
        <oddFooter>&amp;R&amp;P/&amp;N</oddFooter>
      </headerFooter>
      <autoFilter ref="B1:M1"/>
    </customSheetView>
    <customSheetView guid="{D17E001A-B903-4590-844A-C8606687303A}" showPageBreaks="1">
      <pane xSplit="4" ySplit="4" topLeftCell="AO104" activePane="bottomRight" state="frozen"/>
      <selection pane="bottomRight" activeCell="AT110" sqref="AT110"/>
      <pageMargins left="0.31496062992125984" right="0" top="0.23622047244094491" bottom="0" header="0.19685039370078741" footer="0.15748031496062992"/>
      <pageSetup paperSize="9" scale="65" fitToHeight="2" orientation="landscape" r:id="rId9"/>
      <headerFooter alignWithMargins="0"/>
    </customSheetView>
    <customSheetView guid="{42BDDC24-4D53-432F-8B68-1B3EEEA66E18}" showPageBreaks="1" showRuler="0">
      <pane xSplit="4" ySplit="4" topLeftCell="Z11" activePane="bottomRight" state="frozen"/>
      <selection pane="bottomRight" activeCell="AF22" sqref="AF22"/>
      <pageMargins left="0" right="0" top="0.98425196850393704" bottom="0" header="0.51181102362204722" footer="0.51181102362204722"/>
      <pageSetup paperSize="9" scale="45" fitToHeight="2" orientation="landscape" r:id="rId10"/>
      <headerFooter alignWithMargins="0"/>
    </customSheetView>
    <customSheetView guid="{F5C326DB-4CBA-4EB9-9C8A-F90CD1E2ABD2}" showPageBreaks="1" hiddenColumns="1" showRuler="0">
      <pane xSplit="4" ySplit="4" topLeftCell="O5" activePane="bottomRight" state="frozen"/>
      <selection pane="bottomRight" activeCell="AF5" sqref="AF5"/>
      <pageMargins left="0" right="0.39370078740157483" top="0.39370078740157483" bottom="0.39370078740157483" header="0" footer="0"/>
      <pageSetup paperSize="9" scale="55" fitToWidth="2" orientation="portrait" r:id="rId11"/>
      <headerFooter alignWithMargins="0"/>
    </customSheetView>
    <customSheetView guid="{7578D4F8-A85E-41B1-A00F-568DB9331F62}" showPageBreaks="1" showRuler="0">
      <pane xSplit="4" ySplit="4" topLeftCell="V59" activePane="bottomRight" state="frozen"/>
      <selection pane="bottomRight" activeCell="AG44" sqref="AG44"/>
      <pageMargins left="0.78740157499999996" right="0.78740157499999996" top="0.984251969" bottom="0.984251969" header="0.4921259845" footer="0.4921259845"/>
      <pageSetup paperSize="9" orientation="portrait" r:id="rId12"/>
      <headerFooter alignWithMargins="0"/>
    </customSheetView>
    <customSheetView guid="{0D7CC012-4F9B-44D3-B3B0-A2E99A6E95BF}" showRuler="0">
      <pane xSplit="4" ySplit="4" topLeftCell="AU5" activePane="bottomRight" state="frozen"/>
      <selection pane="bottomRight" activeCell="AY7" sqref="AY7"/>
      <pageMargins left="0.78740157499999996" right="0.78740157499999996" top="0.984251969" bottom="0.984251969" header="0.4921259845" footer="0.4921259845"/>
      <pageSetup paperSize="9" orientation="portrait" r:id="rId13"/>
      <headerFooter alignWithMargins="0"/>
    </customSheetView>
    <customSheetView guid="{09151233-B869-46CF-BE6B-46F0ED376C02}" showPageBreaks="1" showRuler="0">
      <pane xSplit="4" ySplit="4" topLeftCell="AH92" activePane="bottomRight" state="frozen"/>
      <selection pane="bottomRight" activeCell="AI98" sqref="AI98"/>
      <pageMargins left="0" right="0" top="0.98425196850393704" bottom="0" header="0.51181102362204722" footer="0.51181102362204722"/>
      <pageSetup paperSize="9" scale="40" fitToHeight="2" orientation="landscape" r:id="rId14"/>
      <headerFooter alignWithMargins="0"/>
    </customSheetView>
    <customSheetView guid="{975C902A-2060-414E-82B8-24EC1355595F}" showPageBreaks="1" fitToPage="1" hiddenRows="1" hiddenColumns="1">
      <pane xSplit="4" ySplit="4" topLeftCell="BB29" activePane="bottomRight" state="frozen"/>
      <selection pane="bottomRight" activeCell="BB36" sqref="BB36"/>
      <pageMargins left="0.15748031496062992" right="0.23622047244094491" top="0" bottom="0" header="0" footer="0"/>
      <pageSetup paperSize="9" scale="10" fitToWidth="2" orientation="landscape" r:id="rId15"/>
      <headerFooter alignWithMargins="0">
        <oddHeader>&amp;Rtab. č. 5.a</oddHeader>
        <oddFooter>&amp;R&amp;P/&amp;N</oddFooter>
      </headerFooter>
    </customSheetView>
    <customSheetView guid="{1FFED687-339C-4EF1-B1F5-757D28D26711}" showPageBreaks="1" fitToPage="1">
      <pane xSplit="4" ySplit="4" topLeftCell="P92" activePane="bottomRight" state="frozen"/>
      <selection pane="bottomRight" activeCell="W119" sqref="W119"/>
      <rowBreaks count="4" manualBreakCount="4">
        <brk id="34" max="16383" man="1"/>
        <brk id="74" max="16383" man="1"/>
        <brk id="103" max="16383" man="1"/>
        <brk id="174" max="16383" man="1"/>
      </rowBreaks>
      <pageMargins left="0.31496062992125984" right="0" top="0.19685039370078741" bottom="0" header="0.15748031496062992" footer="0.15748031496062992"/>
      <pageSetup paperSize="9" scale="10" orientation="landscape" r:id="rId16"/>
      <headerFooter alignWithMargins="0"/>
    </customSheetView>
    <customSheetView guid="{BF004435-55F1-4A1C-8912-4D39C852A64E}" showPageBreaks="1" fitToPage="1">
      <pane xSplit="4" ySplit="4" topLeftCell="AV8" activePane="bottomRight" state="frozen"/>
      <selection pane="bottomRight" activeCell="AV12" sqref="AV12"/>
      <rowBreaks count="4" manualBreakCount="4">
        <brk id="34" max="16383" man="1"/>
        <brk id="74" max="16383" man="1"/>
        <brk id="103" max="16383" man="1"/>
        <brk id="174" max="16383" man="1"/>
      </rowBreaks>
      <pageMargins left="0.31496062992125984" right="0" top="0.19685039370078741" bottom="0" header="0.15748031496062992" footer="0.15748031496062992"/>
      <pageSetup paperSize="9" scale="10" orientation="landscape" r:id="rId17"/>
      <headerFooter alignWithMargins="0"/>
    </customSheetView>
    <customSheetView guid="{ED3294AD-8919-46C2-AB41-53CCCFF2CEBA}" showPageBreaks="1">
      <pane xSplit="4" ySplit="4" topLeftCell="AW17" activePane="bottomRight" state="frozen"/>
      <selection pane="bottomRight" activeCell="AC30" sqref="AC30"/>
      <rowBreaks count="83" manualBreakCount="83">
        <brk id="26" max="16383" man="1"/>
        <brk id="27" max="16383" man="1"/>
        <brk id="34" max="16383" man="1"/>
        <brk id="67" max="16383" man="1"/>
        <brk id="68" max="16383" man="1"/>
        <brk id="69" max="16383" man="1"/>
        <brk id="71" max="16383" man="1"/>
        <brk id="104" max="16383" man="1"/>
        <brk id="164" max="16383" man="1"/>
        <brk id="172" max="16383" man="1"/>
        <brk id="232" max="16383" man="1"/>
        <brk id="292" max="16383" man="1"/>
        <brk id="352" max="16383" man="1"/>
        <brk id="412" max="16383" man="1"/>
        <brk id="472" max="16383" man="1"/>
        <brk id="532" max="16383" man="1"/>
        <brk id="592" max="16383" man="1"/>
        <brk id="652" max="16383" man="1"/>
        <brk id="712" max="16383" man="1"/>
        <brk id="772" max="16383" man="1"/>
        <brk id="832" max="16383" man="1"/>
        <brk id="892" max="16383" man="1"/>
        <brk id="952" max="16383" man="1"/>
        <brk id="1012" max="16383" man="1"/>
        <brk id="1072" max="16383" man="1"/>
        <brk id="1132" max="16383" man="1"/>
        <brk id="1192" max="16383" man="1"/>
        <brk id="1252" max="16383" man="1"/>
        <brk id="1312" max="16383" man="1"/>
        <brk id="1372" max="16383" man="1"/>
        <brk id="1432" max="16383" man="1"/>
        <brk id="1492" max="16383" man="1"/>
        <brk id="1552" max="16383" man="1"/>
        <brk id="1612" max="16383" man="1"/>
        <brk id="1672" max="16383" man="1"/>
        <brk id="1732" max="16383" man="1"/>
        <brk id="1792" max="16383" man="1"/>
        <brk id="1852" max="16383" man="1"/>
        <brk id="1912" max="16383" man="1"/>
        <brk id="1972" max="16383" man="1"/>
        <brk id="2032" max="16383" man="1"/>
        <brk id="2092" max="16383" man="1"/>
        <brk id="2152" max="16383" man="1"/>
        <brk id="2212" max="16383" man="1"/>
        <brk id="2272" max="16383" man="1"/>
        <brk id="2332" max="16383" man="1"/>
        <brk id="2392" max="16383" man="1"/>
        <brk id="2452" max="16383" man="1"/>
        <brk id="2512" max="16383" man="1"/>
        <brk id="2572" max="16383" man="1"/>
        <brk id="2632" max="16383" man="1"/>
        <brk id="2692" max="16383" man="1"/>
        <brk id="2752" max="16383" man="1"/>
        <brk id="2812" max="16383" man="1"/>
        <brk id="2872" max="16383" man="1"/>
        <brk id="2932" max="16383" man="1"/>
        <brk id="2992" max="16383" man="1"/>
        <brk id="3052" max="16383" man="1"/>
        <brk id="3112" max="16383" man="1"/>
        <brk id="3172" max="16383" man="1"/>
        <brk id="3232" max="16383" man="1"/>
        <brk id="3292" max="16383" man="1"/>
        <brk id="3352" max="16383" man="1"/>
        <brk id="3412" max="16383" man="1"/>
        <brk id="3472" max="16383" man="1"/>
        <brk id="3532" max="16383" man="1"/>
        <brk id="3592" max="16383" man="1"/>
        <brk id="3652" max="16383" man="1"/>
        <brk id="3712" max="16383" man="1"/>
        <brk id="3772" max="16383" man="1"/>
        <brk id="3832" max="16383" man="1"/>
        <brk id="3892" max="16383" man="1"/>
        <brk id="3952" max="16383" man="1"/>
        <brk id="4012" max="16383" man="1"/>
        <brk id="4072" max="16383" man="1"/>
        <brk id="4132" max="16383" man="1"/>
        <brk id="4192" max="16383" man="1"/>
        <brk id="4252" max="16383" man="1"/>
        <brk id="4312" max="16383" man="1"/>
        <brk id="4372" max="16383" man="1"/>
        <brk id="4432" max="16383" man="1"/>
        <brk id="4492" max="16383" man="1"/>
        <brk id="4552" max="16383" man="1"/>
      </rowBreaks>
      <pageMargins left="0.31496062992125984" right="0" top="0.35433070866141736" bottom="0" header="0.15748031496062992" footer="0.15748031496062992"/>
      <pageSetup paperSize="9" scale="75" fitToHeight="2" orientation="landscape" r:id="rId18"/>
      <headerFooter alignWithMargins="0"/>
    </customSheetView>
    <customSheetView guid="{6184AB1A-1719-4DB8-9B59-704089391F4F}" showPageBreaks="1" hiddenColumns="1">
      <pane xSplit="4" ySplit="4" topLeftCell="R80" activePane="bottomRight" state="frozen"/>
      <selection pane="bottomRight" activeCell="Z85" sqref="Z85"/>
      <rowBreaks count="6" manualBreakCount="6">
        <brk id="31" max="16383" man="1"/>
        <brk id="45" max="16383" man="1"/>
        <brk id="62" max="16383" man="1"/>
        <brk id="73" max="16383" man="1"/>
        <brk id="102" max="16383" man="1"/>
        <brk id="170" max="16383" man="1"/>
      </rowBreaks>
      <pageMargins left="0.31496062992125984" right="0" top="0.35433070866141736" bottom="0" header="0.15748031496062992" footer="0.15748031496062992"/>
      <pageSetup paperSize="9" scale="85" fitToHeight="2" orientation="portrait" r:id="rId19"/>
      <headerFooter alignWithMargins="0"/>
    </customSheetView>
    <customSheetView guid="{2A5B85DD-D768-4B3F-91C4-DB01EC7FA8D7}" showPageBreaks="1">
      <pane xSplit="4" ySplit="4" topLeftCell="L20" activePane="bottomRight" state="frozen"/>
      <selection pane="bottomRight" activeCell="AB23" sqref="AB23"/>
      <rowBreaks count="8" manualBreakCount="8">
        <brk id="28" max="16383" man="1"/>
        <brk id="29" max="16383" man="1"/>
        <brk id="31" max="16383" man="1"/>
        <brk id="45" max="16383" man="1"/>
        <brk id="62" max="16383" man="1"/>
        <brk id="73" max="16383" man="1"/>
        <brk id="102" max="16383" man="1"/>
        <brk id="170" max="16383" man="1"/>
      </rowBreaks>
      <pageMargins left="0.31496062992125984" right="0" top="0.35433070866141736" bottom="0" header="0.15748031496062992" footer="0.15748031496062992"/>
      <pageSetup paperSize="9" scale="85" fitToHeight="2" orientation="portrait" r:id="rId20"/>
      <headerFooter alignWithMargins="0"/>
    </customSheetView>
    <customSheetView guid="{90A1B840-5B32-410F-9F81-10D87FDB5527}" scale="80" showPageBreaks="1" hiddenColumns="1">
      <pane xSplit="9" ySplit="4" topLeftCell="P5" activePane="bottomRight" state="frozen"/>
      <selection pane="bottomRight" activeCell="AM12" sqref="AM12"/>
      <rowBreaks count="825" manualBreakCount="825">
        <brk id="25" max="16383" man="1"/>
        <brk id="29" max="16383" man="1"/>
        <brk id="36" max="84" man="1"/>
        <brk id="61" max="16383" man="1"/>
        <brk id="64" max="16383" man="1"/>
        <brk id="83" max="84" man="1"/>
        <brk id="100" max="16383" man="1"/>
        <brk id="156" max="16383" man="1"/>
        <brk id="169" max="16383" man="1"/>
        <brk id="249" max="84" man="1"/>
        <brk id="329" max="84" man="1"/>
        <brk id="409" max="84" man="1"/>
        <brk id="489" max="84" man="1"/>
        <brk id="569" max="84" man="1"/>
        <brk id="649" max="84" man="1"/>
        <brk id="729" max="84" man="1"/>
        <brk id="809" max="84" man="1"/>
        <brk id="889" max="84" man="1"/>
        <brk id="969" max="84" man="1"/>
        <brk id="1049" max="84" man="1"/>
        <brk id="1129" max="84" man="1"/>
        <brk id="1209" max="84" man="1"/>
        <brk id="1289" max="84" man="1"/>
        <brk id="1369" max="84" man="1"/>
        <brk id="1449" max="84" man="1"/>
        <brk id="1529" max="84" man="1"/>
        <brk id="1609" max="84" man="1"/>
        <brk id="1689" max="84" man="1"/>
        <brk id="1769" max="84" man="1"/>
        <brk id="1849" max="84" man="1"/>
        <brk id="1929" max="84" man="1"/>
        <brk id="2009" max="84" man="1"/>
        <brk id="2089" max="84" man="1"/>
        <brk id="2169" max="84" man="1"/>
        <brk id="2249" max="84" man="1"/>
        <brk id="2329" max="84" man="1"/>
        <brk id="2409" max="84" man="1"/>
        <brk id="2489" max="84" man="1"/>
        <brk id="2569" max="84" man="1"/>
        <brk id="2649" max="84" man="1"/>
        <brk id="2729" max="84" man="1"/>
        <brk id="2809" max="84" man="1"/>
        <brk id="2889" max="84" man="1"/>
        <brk id="2969" max="84" man="1"/>
        <brk id="3049" max="84" man="1"/>
        <brk id="3129" max="84" man="1"/>
        <brk id="3209" max="84" man="1"/>
        <brk id="3289" max="84" man="1"/>
        <brk id="3369" max="84" man="1"/>
        <brk id="3449" max="84" man="1"/>
        <brk id="3529" max="84" man="1"/>
        <brk id="3609" max="84" man="1"/>
        <brk id="3689" max="84" man="1"/>
        <brk id="3769" max="84" man="1"/>
        <brk id="3849" max="84" man="1"/>
        <brk id="3929" max="84" man="1"/>
        <brk id="4009" max="84" man="1"/>
        <brk id="4089" max="84" man="1"/>
        <brk id="4169" max="84" man="1"/>
        <brk id="4249" max="84" man="1"/>
        <brk id="4329" max="84" man="1"/>
        <brk id="4409" max="84" man="1"/>
        <brk id="4489" max="84" man="1"/>
        <brk id="4569" max="84" man="1"/>
        <brk id="4649" max="84" man="1"/>
        <brk id="4729" max="84" man="1"/>
        <brk id="4809" max="84" man="1"/>
        <brk id="4889" max="84" man="1"/>
        <brk id="4969" max="84" man="1"/>
        <brk id="5049" max="84" man="1"/>
        <brk id="5129" max="84" man="1"/>
        <brk id="5209" max="84" man="1"/>
        <brk id="5289" max="84" man="1"/>
        <brk id="5369" max="84" man="1"/>
        <brk id="5449" max="84" man="1"/>
        <brk id="5529" max="84" man="1"/>
        <brk id="5609" max="84" man="1"/>
        <brk id="5689" max="84" man="1"/>
        <brk id="5769" max="84" man="1"/>
        <brk id="5849" max="84" man="1"/>
        <brk id="5929" max="84" man="1"/>
        <brk id="6009" max="84" man="1"/>
        <brk id="6089" max="84" man="1"/>
        <brk id="6169" max="84" man="1"/>
        <brk id="6249" max="84" man="1"/>
        <brk id="6329" max="84" man="1"/>
        <brk id="6409" max="84" man="1"/>
        <brk id="6489" max="84" man="1"/>
        <brk id="6569" max="84" man="1"/>
        <brk id="6649" max="84" man="1"/>
        <brk id="6729" max="84" man="1"/>
        <brk id="6809" max="84" man="1"/>
        <brk id="6889" max="84" man="1"/>
        <brk id="6969" max="84" man="1"/>
        <brk id="7049" max="84" man="1"/>
        <brk id="7129" max="84" man="1"/>
        <brk id="7209" max="84" man="1"/>
        <brk id="7289" max="84" man="1"/>
        <brk id="7369" max="84" man="1"/>
        <brk id="7449" max="84" man="1"/>
        <brk id="7529" max="84" man="1"/>
        <brk id="7609" max="84" man="1"/>
        <brk id="7689" max="84" man="1"/>
        <brk id="7769" max="84" man="1"/>
        <brk id="7849" max="84" man="1"/>
        <brk id="7929" max="84" man="1"/>
        <brk id="8009" max="84" man="1"/>
        <brk id="8089" max="84" man="1"/>
        <brk id="8169" max="84" man="1"/>
        <brk id="8249" max="84" man="1"/>
        <brk id="8329" max="84" man="1"/>
        <brk id="8409" max="84" man="1"/>
        <brk id="8489" max="84" man="1"/>
        <brk id="8569" max="84" man="1"/>
        <brk id="8649" max="84" man="1"/>
        <brk id="8729" max="84" man="1"/>
        <brk id="8809" max="84" man="1"/>
        <brk id="8889" max="84" man="1"/>
        <brk id="8969" max="84" man="1"/>
        <brk id="9049" max="84" man="1"/>
        <brk id="9129" max="84" man="1"/>
        <brk id="9209" max="84" man="1"/>
        <brk id="9289" max="84" man="1"/>
        <brk id="9369" max="84" man="1"/>
        <brk id="9449" max="84" man="1"/>
        <brk id="9529" max="84" man="1"/>
        <brk id="9609" max="84" man="1"/>
        <brk id="9689" max="84" man="1"/>
        <brk id="9769" max="84" man="1"/>
        <brk id="9849" max="84" man="1"/>
        <brk id="9929" max="84" man="1"/>
        <brk id="10009" max="84" man="1"/>
        <brk id="10089" max="84" man="1"/>
        <brk id="10169" max="84" man="1"/>
        <brk id="10249" max="84" man="1"/>
        <brk id="10329" max="84" man="1"/>
        <brk id="10409" max="84" man="1"/>
        <brk id="10489" max="84" man="1"/>
        <brk id="10569" max="84" man="1"/>
        <brk id="10649" max="84" man="1"/>
        <brk id="10729" max="84" man="1"/>
        <brk id="10809" max="84" man="1"/>
        <brk id="10889" max="84" man="1"/>
        <brk id="10969" max="84" man="1"/>
        <brk id="11049" max="84" man="1"/>
        <brk id="11129" max="84" man="1"/>
        <brk id="11209" max="84" man="1"/>
        <brk id="11289" max="84" man="1"/>
        <brk id="11369" max="84" man="1"/>
        <brk id="11449" max="84" man="1"/>
        <brk id="11529" max="84" man="1"/>
        <brk id="11609" max="84" man="1"/>
        <brk id="11689" max="84" man="1"/>
        <brk id="11769" max="84" man="1"/>
        <brk id="11849" max="84" man="1"/>
        <brk id="11929" max="84" man="1"/>
        <brk id="12009" max="84" man="1"/>
        <brk id="12089" max="84" man="1"/>
        <brk id="12169" max="84" man="1"/>
        <brk id="12249" max="84" man="1"/>
        <brk id="12329" max="84" man="1"/>
        <brk id="12409" max="84" man="1"/>
        <brk id="12489" max="84" man="1"/>
        <brk id="12569" max="84" man="1"/>
        <brk id="12649" max="84" man="1"/>
        <brk id="12729" max="84" man="1"/>
        <brk id="12809" max="84" man="1"/>
        <brk id="12889" max="84" man="1"/>
        <brk id="12969" max="84" man="1"/>
        <brk id="13049" max="84" man="1"/>
        <brk id="13129" max="84" man="1"/>
        <brk id="13209" max="84" man="1"/>
        <brk id="13289" max="84" man="1"/>
        <brk id="13369" max="84" man="1"/>
        <brk id="13449" max="84" man="1"/>
        <brk id="13529" max="84" man="1"/>
        <brk id="13609" max="84" man="1"/>
        <brk id="13689" max="84" man="1"/>
        <brk id="13769" max="84" man="1"/>
        <brk id="13849" max="84" man="1"/>
        <brk id="13929" max="84" man="1"/>
        <brk id="14009" max="84" man="1"/>
        <brk id="14089" max="84" man="1"/>
        <brk id="14169" max="84" man="1"/>
        <brk id="14249" max="84" man="1"/>
        <brk id="14329" max="84" man="1"/>
        <brk id="14409" max="84" man="1"/>
        <brk id="14489" max="84" man="1"/>
        <brk id="14569" max="84" man="1"/>
        <brk id="14649" max="84" man="1"/>
        <brk id="14729" max="84" man="1"/>
        <brk id="14809" max="84" man="1"/>
        <brk id="14889" max="84" man="1"/>
        <brk id="14969" max="84" man="1"/>
        <brk id="15049" max="84" man="1"/>
        <brk id="15129" max="84" man="1"/>
        <brk id="15209" max="84" man="1"/>
        <brk id="15289" max="84" man="1"/>
        <brk id="15369" max="84" man="1"/>
        <brk id="15449" max="84" man="1"/>
        <brk id="15529" max="84" man="1"/>
        <brk id="15609" max="84" man="1"/>
        <brk id="15689" max="84" man="1"/>
        <brk id="15769" max="84" man="1"/>
        <brk id="15849" max="84" man="1"/>
        <brk id="15929" max="84" man="1"/>
        <brk id="16009" max="84" man="1"/>
        <brk id="16089" max="84" man="1"/>
        <brk id="16169" max="84" man="1"/>
        <brk id="16249" max="84" man="1"/>
        <brk id="16329" max="84" man="1"/>
        <brk id="16409" max="84" man="1"/>
        <brk id="16489" max="84" man="1"/>
        <brk id="16569" max="84" man="1"/>
        <brk id="16649" max="84" man="1"/>
        <brk id="16729" max="84" man="1"/>
        <brk id="16809" max="84" man="1"/>
        <brk id="16889" max="84" man="1"/>
        <brk id="16969" max="84" man="1"/>
        <brk id="17049" max="84" man="1"/>
        <brk id="17129" max="84" man="1"/>
        <brk id="17209" max="84" man="1"/>
        <brk id="17289" max="84" man="1"/>
        <brk id="17369" max="84" man="1"/>
        <brk id="17449" max="84" man="1"/>
        <brk id="17529" max="84" man="1"/>
        <brk id="17609" max="84" man="1"/>
        <brk id="17689" max="84" man="1"/>
        <brk id="17769" max="84" man="1"/>
        <brk id="17849" max="84" man="1"/>
        <brk id="17929" max="84" man="1"/>
        <brk id="18009" max="84" man="1"/>
        <brk id="18089" max="84" man="1"/>
        <brk id="18169" max="84" man="1"/>
        <brk id="18249" max="84" man="1"/>
        <brk id="18329" max="84" man="1"/>
        <brk id="18409" max="84" man="1"/>
        <brk id="18489" max="84" man="1"/>
        <brk id="18569" max="84" man="1"/>
        <brk id="18649" max="84" man="1"/>
        <brk id="18729" max="84" man="1"/>
        <brk id="18809" max="84" man="1"/>
        <brk id="18889" max="84" man="1"/>
        <brk id="18969" max="84" man="1"/>
        <brk id="19049" max="84" man="1"/>
        <brk id="19129" max="84" man="1"/>
        <brk id="19209" max="84" man="1"/>
        <brk id="19289" max="84" man="1"/>
        <brk id="19369" max="84" man="1"/>
        <brk id="19449" max="84" man="1"/>
        <brk id="19529" max="84" man="1"/>
        <brk id="19609" max="84" man="1"/>
        <brk id="19689" max="84" man="1"/>
        <brk id="19769" max="84" man="1"/>
        <brk id="19849" max="84" man="1"/>
        <brk id="19929" max="84" man="1"/>
        <brk id="20009" max="93" man="1"/>
        <brk id="20089" max="84" man="1"/>
        <brk id="20169" max="84" man="1"/>
        <brk id="20249" max="84" man="1"/>
        <brk id="20329" max="84" man="1"/>
        <brk id="20409" max="84" man="1"/>
        <brk id="20489" max="84" man="1"/>
        <brk id="20569" max="84" man="1"/>
        <brk id="20649" max="84" man="1"/>
        <brk id="20729" max="84" man="1"/>
        <brk id="20809" max="84" man="1"/>
        <brk id="20889" max="84" man="1"/>
        <brk id="20969" max="84" man="1"/>
        <brk id="21049" max="84" man="1"/>
        <brk id="21129" max="84" man="1"/>
        <brk id="21209" max="84" man="1"/>
        <brk id="21289" max="84" man="1"/>
        <brk id="21369" max="84" man="1"/>
        <brk id="21449" max="92" man="1"/>
        <brk id="21529" max="84" man="1"/>
        <brk id="21609" max="84" man="1"/>
        <brk id="21689" max="84" man="1"/>
        <brk id="21769" max="84" man="1"/>
        <brk id="21849" max="84" man="1"/>
        <brk id="21929" max="84" man="1"/>
        <brk id="22009" max="84" man="1"/>
        <brk id="22089" max="84" man="1"/>
        <brk id="22169" max="84" man="1"/>
        <brk id="22249" max="84" man="1"/>
        <brk id="22329" max="84" man="1"/>
        <brk id="22409" max="84" man="1"/>
        <brk id="22489" max="84" man="1"/>
        <brk id="22569" max="84" man="1"/>
        <brk id="22649" max="84" man="1"/>
        <brk id="22729" max="84" man="1"/>
        <brk id="22809" max="84" man="1"/>
        <brk id="22889" max="84" man="1"/>
        <brk id="22969" max="84" man="1"/>
        <brk id="23049" max="84" man="1"/>
        <brk id="23129" max="84" man="1"/>
        <brk id="23209" max="84" man="1"/>
        <brk id="23289" max="84" man="1"/>
        <brk id="23369" max="84" man="1"/>
        <brk id="23449" max="84" man="1"/>
        <brk id="23529" max="84" man="1"/>
        <brk id="23609" max="84" man="1"/>
        <brk id="23689" max="84" man="1"/>
        <brk id="23769" max="84" man="1"/>
        <brk id="23849" max="84" man="1"/>
        <brk id="23929" max="84" man="1"/>
        <brk id="24009" max="84" man="1"/>
        <brk id="24089" max="84" man="1"/>
        <brk id="24169" max="84" man="1"/>
        <brk id="24249" max="84" man="1"/>
        <brk id="24329" max="84" man="1"/>
        <brk id="24409" max="84" man="1"/>
        <brk id="24489" max="84" man="1"/>
        <brk id="24569" max="84" man="1"/>
        <brk id="24649" max="84" man="1"/>
        <brk id="24729" max="84" man="1"/>
        <brk id="24809" max="84" man="1"/>
        <brk id="24889" max="84" man="1"/>
        <brk id="24969" max="84" man="1"/>
        <brk id="25049" max="84" man="1"/>
        <brk id="25129" max="84" man="1"/>
        <brk id="25209" max="84" man="1"/>
        <brk id="25289" max="84" man="1"/>
        <brk id="25369" max="84" man="1"/>
        <brk id="25449" max="84" man="1"/>
        <brk id="25529" max="84" man="1"/>
        <brk id="25609" max="84" man="1"/>
        <brk id="25689" max="84" man="1"/>
        <brk id="25769" max="84" man="1"/>
        <brk id="25849" max="84" man="1"/>
        <brk id="25929" max="84" man="1"/>
        <brk id="26009" max="84" man="1"/>
        <brk id="26089" max="84" man="1"/>
        <brk id="26169" max="84" man="1"/>
        <brk id="26249" max="84" man="1"/>
        <brk id="26329" max="84" man="1"/>
        <brk id="26409" max="84" man="1"/>
        <brk id="26489" max="84" man="1"/>
        <brk id="26569" max="84" man="1"/>
        <brk id="26649" max="84" man="1"/>
        <brk id="26729" max="84" man="1"/>
        <brk id="26809" max="84" man="1"/>
        <brk id="26889" max="84" man="1"/>
        <brk id="26969" max="84" man="1"/>
        <brk id="27049" max="84" man="1"/>
        <brk id="27129" max="84" man="1"/>
        <brk id="27209" max="84" man="1"/>
        <brk id="27289" max="84" man="1"/>
        <brk id="27369" max="84" man="1"/>
        <brk id="27449" max="84" man="1"/>
        <brk id="27529" max="84" man="1"/>
        <brk id="27609" max="84" man="1"/>
        <brk id="27689" max="84" man="1"/>
        <brk id="27769" max="84" man="1"/>
        <brk id="27849" max="84" man="1"/>
        <brk id="27929" max="84" man="1"/>
        <brk id="28009" max="84" man="1"/>
        <brk id="28089" max="84" man="1"/>
        <brk id="28169" max="84" man="1"/>
        <brk id="28249" max="84" man="1"/>
        <brk id="28329" max="84" man="1"/>
        <brk id="28409" max="84" man="1"/>
        <brk id="28489" max="84" man="1"/>
        <brk id="28569" max="84" man="1"/>
        <brk id="28649" max="84" man="1"/>
        <brk id="28729" max="84" man="1"/>
        <brk id="28809" max="84" man="1"/>
        <brk id="28889" max="84" man="1"/>
        <brk id="28969" max="84" man="1"/>
        <brk id="29049" max="84" man="1"/>
        <brk id="29129" max="84" man="1"/>
        <brk id="29209" max="84" man="1"/>
        <brk id="29289" max="84" man="1"/>
        <brk id="29369" max="84" man="1"/>
        <brk id="29449" max="84" man="1"/>
        <brk id="29529" max="84" man="1"/>
        <brk id="29609" max="84" man="1"/>
        <brk id="29689" max="84" man="1"/>
        <brk id="29769" max="84" man="1"/>
        <brk id="29849" max="84" man="1"/>
        <brk id="29929" max="84" man="1"/>
        <brk id="30009" max="84" man="1"/>
        <brk id="30089" max="84" man="1"/>
        <brk id="30169" max="84" man="1"/>
        <brk id="30249" max="84" man="1"/>
        <brk id="30329" max="84" man="1"/>
        <brk id="30409" max="84" man="1"/>
        <brk id="30489" max="84" man="1"/>
        <brk id="30569" max="84" man="1"/>
        <brk id="30649" max="84" man="1"/>
        <brk id="30729" max="84" man="1"/>
        <brk id="30809" max="84" man="1"/>
        <brk id="30889" max="84" man="1"/>
        <brk id="30969" max="84" man="1"/>
        <brk id="31049" max="84" man="1"/>
        <brk id="31129" max="84" man="1"/>
        <brk id="31209" max="84" man="1"/>
        <brk id="31289" max="84" man="1"/>
        <brk id="31369" max="84" man="1"/>
        <brk id="31449" max="84" man="1"/>
        <brk id="31529" max="84" man="1"/>
        <brk id="31609" max="84" man="1"/>
        <brk id="31689" max="84" man="1"/>
        <brk id="31769" max="84" man="1"/>
        <brk id="31849" max="84" man="1"/>
        <brk id="31929" max="84" man="1"/>
        <brk id="32009" max="84" man="1"/>
        <brk id="32089" max="84" man="1"/>
        <brk id="32169" max="84" man="1"/>
        <brk id="32249" max="84" man="1"/>
        <brk id="32329" max="84" man="1"/>
        <brk id="32409" max="84" man="1"/>
        <brk id="32489" max="84" man="1"/>
        <brk id="32569" max="84" man="1"/>
        <brk id="32649" max="84" man="1"/>
        <brk id="32729" max="84" man="1"/>
        <brk id="32809" max="84" man="1"/>
        <brk id="32889" max="84" man="1"/>
        <brk id="32969" max="84" man="1"/>
        <brk id="33049" max="84" man="1"/>
        <brk id="33129" max="84" man="1"/>
        <brk id="33209" max="84" man="1"/>
        <brk id="33289" max="84" man="1"/>
        <brk id="33369" max="84" man="1"/>
        <brk id="33449" max="84" man="1"/>
        <brk id="33529" max="84" man="1"/>
        <brk id="33609" max="84" man="1"/>
        <brk id="33689" max="84" man="1"/>
        <brk id="33769" max="84" man="1"/>
        <brk id="33849" max="84" man="1"/>
        <brk id="33929" max="84" man="1"/>
        <brk id="34009" max="84" man="1"/>
        <brk id="34089" max="84" man="1"/>
        <brk id="34169" max="84" man="1"/>
        <brk id="34249" max="84" man="1"/>
        <brk id="34329" max="84" man="1"/>
        <brk id="34409" max="84" man="1"/>
        <brk id="34489" max="84" man="1"/>
        <brk id="34569" max="84" man="1"/>
        <brk id="34649" max="84" man="1"/>
        <brk id="34729" max="84" man="1"/>
        <brk id="34809" max="84" man="1"/>
        <brk id="34889" max="84" man="1"/>
        <brk id="34969" max="84" man="1"/>
        <brk id="35049" max="84" man="1"/>
        <brk id="35129" max="84" man="1"/>
        <brk id="35209" max="84" man="1"/>
        <brk id="35289" max="84" man="1"/>
        <brk id="35369" max="84" man="1"/>
        <brk id="35449" max="84" man="1"/>
        <brk id="35529" max="84" man="1"/>
        <brk id="35609" max="84" man="1"/>
        <brk id="35689" max="84" man="1"/>
        <brk id="35769" max="84" man="1"/>
        <brk id="35849" max="84" man="1"/>
        <brk id="35929" max="84" man="1"/>
        <brk id="36009" max="84" man="1"/>
        <brk id="36089" max="84" man="1"/>
        <brk id="36169" max="84" man="1"/>
        <brk id="36249" max="84" man="1"/>
        <brk id="36329" max="84" man="1"/>
        <brk id="36409" max="84" man="1"/>
        <brk id="36489" max="84" man="1"/>
        <brk id="36569" max="84" man="1"/>
        <brk id="36649" max="84" man="1"/>
        <brk id="36729" max="84" man="1"/>
        <brk id="36809" max="84" man="1"/>
        <brk id="36889" max="84" man="1"/>
        <brk id="36969" max="84" man="1"/>
        <brk id="37049" max="84" man="1"/>
        <brk id="37129" max="84" man="1"/>
        <brk id="37209" max="84" man="1"/>
        <brk id="37289" max="84" man="1"/>
        <brk id="37369" max="84" man="1"/>
        <brk id="37449" max="84" man="1"/>
        <brk id="37529" max="84" man="1"/>
        <brk id="37609" max="84" man="1"/>
        <brk id="37689" max="84" man="1"/>
        <brk id="37769" max="84" man="1"/>
        <brk id="37849" max="84" man="1"/>
        <brk id="37929" max="84" man="1"/>
        <brk id="38009" max="84" man="1"/>
        <brk id="38089" max="84" man="1"/>
        <brk id="38169" max="84" man="1"/>
        <brk id="38249" max="84" man="1"/>
        <brk id="38329" max="84" man="1"/>
        <brk id="38409" max="84" man="1"/>
        <brk id="38489" max="84" man="1"/>
        <brk id="38569" max="84" man="1"/>
        <brk id="38649" max="84" man="1"/>
        <brk id="38729" max="84" man="1"/>
        <brk id="38809" max="84" man="1"/>
        <brk id="38889" max="84" man="1"/>
        <brk id="38969" max="84" man="1"/>
        <brk id="39049" max="84" man="1"/>
        <brk id="39129" max="84" man="1"/>
        <brk id="39209" max="84" man="1"/>
        <brk id="39289" max="84" man="1"/>
        <brk id="39369" max="84" man="1"/>
        <brk id="39449" max="84" man="1"/>
        <brk id="39529" max="84" man="1"/>
        <brk id="39609" max="84" man="1"/>
        <brk id="39689" max="84" man="1"/>
        <brk id="39769" max="84" man="1"/>
        <brk id="39849" max="84" man="1"/>
        <brk id="39929" max="84" man="1"/>
        <brk id="40009" max="84" man="1"/>
        <brk id="40089" max="84" man="1"/>
        <brk id="40169" max="84" man="1"/>
        <brk id="40249" max="84" man="1"/>
        <brk id="40329" max="84" man="1"/>
        <brk id="40409" max="84" man="1"/>
        <brk id="40489" max="84" man="1"/>
        <brk id="40569" max="84" man="1"/>
        <brk id="40649" max="84" man="1"/>
        <brk id="40729" max="84" man="1"/>
        <brk id="40809" max="84" man="1"/>
        <brk id="40889" max="84" man="1"/>
        <brk id="40969" max="84" man="1"/>
        <brk id="41049" max="84" man="1"/>
        <brk id="41129" max="84" man="1"/>
        <brk id="41209" max="84" man="1"/>
        <brk id="41289" max="84" man="1"/>
        <brk id="41369" max="84" man="1"/>
        <brk id="41449" max="84" man="1"/>
        <brk id="41529" max="84" man="1"/>
        <brk id="41609" max="84" man="1"/>
        <brk id="41689" max="84" man="1"/>
        <brk id="41769" max="84" man="1"/>
        <brk id="41849" max="84" man="1"/>
        <brk id="41929" max="84" man="1"/>
        <brk id="42009" max="84" man="1"/>
        <brk id="42089" max="84" man="1"/>
        <brk id="42169" max="84" man="1"/>
        <brk id="42249" max="84" man="1"/>
        <brk id="42329" max="93" man="1"/>
        <brk id="42409" max="84" man="1"/>
        <brk id="42489" max="84" man="1"/>
        <brk id="42569" max="84" man="1"/>
        <brk id="42649" max="84" man="1"/>
        <brk id="42729" max="84" man="1"/>
        <brk id="42809" max="84" man="1"/>
        <brk id="42889" max="84" man="1"/>
        <brk id="42969" max="84" man="1"/>
        <brk id="43049" max="84" man="1"/>
        <brk id="43129" max="84" man="1"/>
        <brk id="43209" max="84" man="1"/>
        <brk id="43289" max="84" man="1"/>
        <brk id="43369" max="84" man="1"/>
        <brk id="43449" max="84" man="1"/>
        <brk id="43529" max="84" man="1"/>
        <brk id="43609" max="84" man="1"/>
        <brk id="43689" max="84" man="1"/>
        <brk id="43769" max="84" man="1"/>
        <brk id="43849" max="84" man="1"/>
        <brk id="43929" max="84" man="1"/>
        <brk id="44009" max="84" man="1"/>
        <brk id="44089" max="84" man="1"/>
        <brk id="44169" max="84" man="1"/>
        <brk id="44249" max="84" man="1"/>
        <brk id="44329" max="84" man="1"/>
        <brk id="44409" max="84" man="1"/>
        <brk id="44489" max="84" man="1"/>
        <brk id="44569" max="84" man="1"/>
        <brk id="44649" max="84" man="1"/>
        <brk id="44729" max="84" man="1"/>
        <brk id="44809" max="84" man="1"/>
        <brk id="44889" max="84" man="1"/>
        <brk id="44969" max="84" man="1"/>
        <brk id="45049" max="84" man="1"/>
        <brk id="45129" max="84" man="1"/>
        <brk id="45209" max="84" man="1"/>
        <brk id="45289" max="84" man="1"/>
        <brk id="45369" max="92" man="1"/>
        <brk id="45449" max="84" man="1"/>
        <brk id="45529" max="84" man="1"/>
        <brk id="45609" max="84" man="1"/>
        <brk id="45689" max="84" man="1"/>
        <brk id="45769" max="84" man="1"/>
        <brk id="45849" max="84" man="1"/>
        <brk id="45929" max="84" man="1"/>
        <brk id="46009" max="84" man="1"/>
        <brk id="46089" max="84" man="1"/>
        <brk id="46169" max="84" man="1"/>
        <brk id="46249" max="84" man="1"/>
        <brk id="46329" max="84" man="1"/>
        <brk id="46409" max="84" man="1"/>
        <brk id="46489" max="84" man="1"/>
        <brk id="46569" max="84" man="1"/>
        <brk id="46649" max="84" man="1"/>
        <brk id="46729" max="84" man="1"/>
        <brk id="46809" max="84" man="1"/>
        <brk id="46889" max="84" man="1"/>
        <brk id="46969" max="84" man="1"/>
        <brk id="47049" max="84" man="1"/>
        <brk id="47129" max="84" man="1"/>
        <brk id="47209" max="84" man="1"/>
        <brk id="47289" max="84" man="1"/>
        <brk id="47369" max="84" man="1"/>
        <brk id="47449" max="84" man="1"/>
        <brk id="47529" max="84" man="1"/>
        <brk id="47609" max="84" man="1"/>
        <brk id="47689" max="84" man="1"/>
        <brk id="47769" max="84" man="1"/>
        <brk id="47849" max="84" man="1"/>
        <brk id="47929" max="84" man="1"/>
        <brk id="48009" max="84" man="1"/>
        <brk id="48089" max="84" man="1"/>
        <brk id="48169" max="84" man="1"/>
        <brk id="48249" max="84" man="1"/>
        <brk id="48329" max="84" man="1"/>
        <brk id="48409" max="84" man="1"/>
        <brk id="48489" max="84" man="1"/>
        <brk id="48569" max="84" man="1"/>
        <brk id="48649" max="84" man="1"/>
        <brk id="48729" max="84" man="1"/>
        <brk id="48809" max="84" man="1"/>
        <brk id="48889" max="84" man="1"/>
        <brk id="48969" max="84" man="1"/>
        <brk id="49049" max="84" man="1"/>
        <brk id="49129" max="84" man="1"/>
        <brk id="49209" max="84" man="1"/>
        <brk id="49289" max="84" man="1"/>
        <brk id="49369" max="84" man="1"/>
        <brk id="49449" max="84" man="1"/>
        <brk id="49529" max="84" man="1"/>
        <brk id="49609" max="84" man="1"/>
        <brk id="49689" max="84" man="1"/>
        <brk id="49769" max="84" man="1"/>
        <brk id="49849" max="84" man="1"/>
        <brk id="49929" max="84" man="1"/>
        <brk id="50009" max="84" man="1"/>
        <brk id="50089" max="84" man="1"/>
        <brk id="50169" max="84" man="1"/>
        <brk id="50249" max="84" man="1"/>
        <brk id="50329" max="84" man="1"/>
        <brk id="50409" max="84" man="1"/>
        <brk id="50489" max="84" man="1"/>
        <brk id="50569" max="84" man="1"/>
        <brk id="50649" max="84" man="1"/>
        <brk id="50729" max="84" man="1"/>
        <brk id="50809" max="84" man="1"/>
        <brk id="50889" max="84" man="1"/>
        <brk id="50969" max="84" man="1"/>
        <brk id="51049" max="84" man="1"/>
        <brk id="51129" max="84" man="1"/>
        <brk id="51209" max="84" man="1"/>
        <brk id="51289" max="84" man="1"/>
        <brk id="51369" max="84" man="1"/>
        <brk id="51449" max="84" man="1"/>
        <brk id="51529" max="84" man="1"/>
        <brk id="51609" max="84" man="1"/>
        <brk id="51689" max="84" man="1"/>
        <brk id="51769" max="84" man="1"/>
        <brk id="51849" max="84" man="1"/>
        <brk id="51929" max="84" man="1"/>
        <brk id="52009" max="84" man="1"/>
        <brk id="52089" max="84" man="1"/>
        <brk id="52169" max="84" man="1"/>
        <brk id="52249" max="84" man="1"/>
        <brk id="52329" max="84" man="1"/>
        <brk id="52409" max="84" man="1"/>
        <brk id="52489" max="84" man="1"/>
        <brk id="52569" max="84" man="1"/>
        <brk id="52649" max="84" man="1"/>
        <brk id="52729" max="84" man="1"/>
        <brk id="52809" max="84" man="1"/>
        <brk id="52889" max="84" man="1"/>
        <brk id="52969" max="84" man="1"/>
        <brk id="53049" max="84" man="1"/>
        <brk id="53129" max="84" man="1"/>
        <brk id="53209" max="84" man="1"/>
        <brk id="53289" max="84" man="1"/>
        <brk id="53369" max="84" man="1"/>
        <brk id="53449" max="84" man="1"/>
        <brk id="53529" max="84" man="1"/>
        <brk id="53609" max="84" man="1"/>
        <brk id="53689" max="84" man="1"/>
        <brk id="53769" max="84" man="1"/>
        <brk id="53849" max="84" man="1"/>
        <brk id="53929" max="84" man="1"/>
        <brk id="54009" max="84" man="1"/>
        <brk id="54089" max="84" man="1"/>
        <brk id="54169" max="84" man="1"/>
        <brk id="54249" max="84" man="1"/>
        <brk id="54329" max="84" man="1"/>
        <brk id="54409" max="84" man="1"/>
        <brk id="54489" max="84" man="1"/>
        <brk id="54569" max="84" man="1"/>
        <brk id="54649" max="84" man="1"/>
        <brk id="54729" max="84" man="1"/>
        <brk id="54809" max="84" man="1"/>
        <brk id="54889" max="84" man="1"/>
        <brk id="54969" max="84" man="1"/>
        <brk id="55049" max="84" man="1"/>
        <brk id="55129" max="84" man="1"/>
        <brk id="55209" max="84" man="1"/>
        <brk id="55289" max="84" man="1"/>
        <brk id="55369" max="84" man="1"/>
        <brk id="55449" max="84" man="1"/>
        <brk id="55529" max="84" man="1"/>
        <brk id="55609" max="84" man="1"/>
        <brk id="55689" max="84" man="1"/>
        <brk id="55769" max="84" man="1"/>
        <brk id="55849" max="84" man="1"/>
        <brk id="55929" max="84" man="1"/>
        <brk id="56009" max="84" man="1"/>
        <brk id="56089" max="84" man="1"/>
        <brk id="56169" max="84" man="1"/>
        <brk id="56249" max="84" man="1"/>
        <brk id="56329" max="84" man="1"/>
        <brk id="56409" max="84" man="1"/>
        <brk id="56489" max="84" man="1"/>
        <brk id="56569" max="84" man="1"/>
        <brk id="56649" max="84" man="1"/>
        <brk id="56729" max="84" man="1"/>
        <brk id="56809" max="84" man="1"/>
        <brk id="56889" max="84" man="1"/>
        <brk id="56969" max="84" man="1"/>
        <brk id="57049" max="84" man="1"/>
        <brk id="57129" max="84" man="1"/>
        <brk id="57209" max="84" man="1"/>
        <brk id="57289" max="84" man="1"/>
        <brk id="57369" max="84" man="1"/>
        <brk id="57449" max="84" man="1"/>
        <brk id="57529" max="84" man="1"/>
        <brk id="57609" max="84" man="1"/>
        <brk id="57689" max="84" man="1"/>
        <brk id="57769" max="84" man="1"/>
        <brk id="57849" max="84" man="1"/>
        <brk id="57929" max="84" man="1"/>
        <brk id="58009" max="84" man="1"/>
        <brk id="58089" max="84" man="1"/>
        <brk id="58169" max="84" man="1"/>
        <brk id="58249" max="84" man="1"/>
        <brk id="58329" max="84" man="1"/>
        <brk id="58409" max="84" man="1"/>
        <brk id="58489" max="84" man="1"/>
        <brk id="58569" max="84" man="1"/>
        <brk id="58649" max="84" man="1"/>
        <brk id="58729" max="84" man="1"/>
        <brk id="58809" max="84" man="1"/>
        <brk id="58889" max="84" man="1"/>
        <brk id="58969" max="84" man="1"/>
        <brk id="59049" max="84" man="1"/>
        <brk id="59129" max="84" man="1"/>
        <brk id="59209" max="84" man="1"/>
        <brk id="59289" max="84" man="1"/>
        <brk id="59369" max="84" man="1"/>
        <brk id="59449" max="84" man="1"/>
        <brk id="59529" max="84" man="1"/>
        <brk id="59609" max="84" man="1"/>
        <brk id="59689" max="84" man="1"/>
        <brk id="59769" max="84" man="1"/>
        <brk id="59849" max="84" man="1"/>
        <brk id="59929" max="84" man="1"/>
        <brk id="60009" max="84" man="1"/>
        <brk id="60089" max="84" man="1"/>
        <brk id="60169" max="84" man="1"/>
        <brk id="60249" max="84" man="1"/>
        <brk id="60329" max="84" man="1"/>
        <brk id="60409" max="84" man="1"/>
        <brk id="60489" max="84" man="1"/>
        <brk id="60569" max="84" man="1"/>
        <brk id="60649" max="84" man="1"/>
        <brk id="60729" max="84" man="1"/>
        <brk id="60809" max="84" man="1"/>
        <brk id="60889" max="84" man="1"/>
        <brk id="60969" max="84" man="1"/>
        <brk id="61049" max="84" man="1"/>
        <brk id="61129" max="84" man="1"/>
        <brk id="61209" max="84" man="1"/>
        <brk id="61289" max="84" man="1"/>
        <brk id="61369" max="84" man="1"/>
        <brk id="61449" max="84" man="1"/>
        <brk id="61529" max="84" man="1"/>
        <brk id="61609" max="84" man="1"/>
        <brk id="61689" max="84" man="1"/>
        <brk id="61769" max="84" man="1"/>
        <brk id="61849" max="84" man="1"/>
        <brk id="61929" max="84" man="1"/>
        <brk id="62009" max="84" man="1"/>
        <brk id="62089" max="84" man="1"/>
        <brk id="62169" max="84" man="1"/>
        <brk id="62249" max="84" man="1"/>
        <brk id="62329" max="84" man="1"/>
        <brk id="62409" max="84" man="1"/>
        <brk id="62489" max="84" man="1"/>
        <brk id="62569" max="84" man="1"/>
        <brk id="62649" max="84" man="1"/>
        <brk id="62729" max="84" man="1"/>
        <brk id="62809" max="84" man="1"/>
        <brk id="62889" max="84" man="1"/>
        <brk id="62969" max="84" man="1"/>
        <brk id="63049" max="84" man="1"/>
        <brk id="63129" max="84" man="1"/>
        <brk id="63209" max="84" man="1"/>
        <brk id="63289" max="84" man="1"/>
        <brk id="63369" max="84" man="1"/>
        <brk id="63449" max="84" man="1"/>
        <brk id="63529" max="84" man="1"/>
        <brk id="63609" max="84" man="1"/>
        <brk id="63689" max="84" man="1"/>
        <brk id="63769" max="84" man="1"/>
        <brk id="63849" max="84" man="1"/>
        <brk id="63929" max="84" man="1"/>
        <brk id="64009" max="84" man="1"/>
        <brk id="64089" max="84" man="1"/>
        <brk id="64169" max="84" man="1"/>
        <brk id="64249" max="84" man="1"/>
        <brk id="64329" max="84" man="1"/>
        <brk id="64409" max="84" man="1"/>
        <brk id="64489" max="84" man="1"/>
        <brk id="64569" max="84" man="1"/>
        <brk id="64649" max="93" man="1"/>
        <brk id="64729" max="84" man="1"/>
        <brk id="64809" max="84" man="1"/>
        <brk id="64889" max="84" man="1"/>
        <brk id="64969" max="84" man="1"/>
        <brk id="65049" max="84" man="1"/>
        <brk id="65129" max="84" man="1"/>
        <brk id="65209" max="84" man="1"/>
        <brk id="65289" max="84" man="1"/>
        <brk id="65369" max="84" man="1"/>
        <brk id="65449" max="84" man="1"/>
      </rowBreaks>
      <colBreaks count="38" manualBreakCount="38">
        <brk id="8" max="1048575" man="1"/>
        <brk id="12" max="1048575" man="1"/>
        <brk id="13" max="1048575" man="1"/>
        <brk id="14" max="1048575" man="1"/>
        <brk id="20" max="1048575" man="1"/>
        <brk id="24" max="1048575" man="1"/>
        <brk id="28" max="1048575" man="1"/>
        <brk id="36" max="1048575" man="1"/>
        <brk id="41" max="1048575" man="1"/>
        <brk id="46" max="1048575" man="1"/>
        <brk id="51" max="1048575" man="1"/>
        <brk id="56" max="65506" man="1"/>
        <brk id="61" max="1048575" man="1"/>
        <brk id="65" max="1048575" man="1"/>
        <brk id="66" max="1048575" man="1"/>
        <brk id="73" max="1048575" man="1"/>
        <brk id="75" max="1048575" man="1"/>
        <brk id="76" max="1048575" man="1"/>
        <brk id="83" max="1048575" man="1"/>
        <brk id="84" max="1048575" man="1"/>
        <brk id="88" max="65505" man="1"/>
        <brk id="93" max="1048575" man="1"/>
        <brk id="94" max="1048575" man="1"/>
        <brk id="99" max="1048575" man="1"/>
        <brk id="100" max="1048575" man="1"/>
        <brk id="106" max="1048575" man="1"/>
        <brk id="112" max="1048575" man="1"/>
        <brk id="118" max="1048575" man="1"/>
        <brk id="124" max="1048575" man="1"/>
        <brk id="130" max="1048575" man="1"/>
        <brk id="136" max="1048575" man="1"/>
        <brk id="142" max="1048575" man="1"/>
        <brk id="148" max="1048575" man="1"/>
        <brk id="154" max="1048575" man="1"/>
        <brk id="160" max="1048575" man="1"/>
        <brk id="166" max="1048575" man="1"/>
        <brk id="172" max="1048575" man="1"/>
        <brk id="178" max="1048575" man="1"/>
      </colBreaks>
      <pageMargins left="0.31496062992125984" right="0" top="0.62" bottom="0.96" header="0.15748031496062992" footer="0.15748031496062992"/>
      <pageSetup paperSize="9" scale="86" fitToHeight="2" orientation="portrait" r:id="rId21"/>
      <headerFooter alignWithMargins="0"/>
    </customSheetView>
    <customSheetView guid="{356696C9-AFB8-447E-AD04-51A9246A94B9}" scale="85">
      <pane xSplit="4" ySplit="4" topLeftCell="E27" activePane="bottomRight" state="frozen"/>
      <selection pane="bottomRight" activeCell="E1" sqref="E1:I1048576"/>
      <pageMargins left="0.31496062992125984" right="0" top="0.6692913385826772" bottom="0.43307086614173229" header="0.39370078740157483" footer="0.23622047244094491"/>
      <pageSetup paperSize="9" fitToHeight="2" orientation="landscape" r:id="rId22"/>
      <headerFooter alignWithMargins="0">
        <oddHeader>&amp;L&amp;"Arial,Tučné"&amp;12Úprava ukazatelů příspěvkových organizací školství, zřízených krajem, pro rok 2011 - zasedání Zastupitelstva KHK dne 16.6.2011&amp;Rtab. č. 2.a</oddHeader>
        <oddFooter>&amp;R&amp;P/&amp;N</oddFooter>
      </headerFooter>
    </customSheetView>
  </customSheetViews>
  <mergeCells count="1">
    <mergeCell ref="V2:W2"/>
  </mergeCells>
  <phoneticPr fontId="0" type="noConversion"/>
  <pageMargins left="0.31496062992125984" right="0" top="0.6692913385826772" bottom="0.43307086614173229" header="0.39370078740157483" footer="0.23622047244094491"/>
  <pageSetup paperSize="9" scale="75" fitToHeight="2" orientation="landscape" r:id="rId23"/>
  <headerFooter alignWithMargins="0">
    <oddHeader>&amp;L&amp;"Arial,Tučné"&amp;12Úprava ukazatelů příspěvkových organizací školství, zřízených krajem, pro rok 2017 - schůze Rady KHK dne 16.10.2017&amp;Rtab. č. 9.a</oddHeader>
    <oddFooter>&amp;R&amp;P/&amp;N</oddFooter>
  </headerFooter>
  <legacyDrawing r:id="rId2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3"/>
  <sheetViews>
    <sheetView zoomScale="80" zoomScaleNormal="8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F15" sqref="F15"/>
    </sheetView>
  </sheetViews>
  <sheetFormatPr defaultRowHeight="13.2" x14ac:dyDescent="0.25"/>
  <cols>
    <col min="1" max="1" width="4.44140625" customWidth="1"/>
    <col min="2" max="2" width="28.6640625" customWidth="1"/>
    <col min="3" max="3" width="10.33203125" customWidth="1"/>
    <col min="4" max="4" width="8.5546875" customWidth="1"/>
    <col min="5" max="5" width="11.109375" customWidth="1"/>
    <col min="7" max="7" width="8.33203125" customWidth="1"/>
    <col min="8" max="8" width="7.88671875" customWidth="1"/>
    <col min="9" max="9" width="7.44140625" customWidth="1"/>
    <col min="10" max="10" width="8" customWidth="1"/>
    <col min="11" max="11" width="3.109375" customWidth="1"/>
    <col min="13" max="13" width="8.5546875" customWidth="1"/>
    <col min="14" max="14" width="8.88671875" customWidth="1"/>
    <col min="15" max="15" width="8.5546875" customWidth="1"/>
  </cols>
  <sheetData>
    <row r="1" spans="1:15" x14ac:dyDescent="0.25">
      <c r="A1" s="70" t="s">
        <v>83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85" t="s">
        <v>169</v>
      </c>
    </row>
    <row r="2" spans="1:15" x14ac:dyDescent="0.25">
      <c r="A2" s="72" t="s">
        <v>168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3" t="s">
        <v>78</v>
      </c>
    </row>
    <row r="3" spans="1:15" x14ac:dyDescent="0.25">
      <c r="A3" s="71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</row>
    <row r="4" spans="1:15" ht="14.4" thickBot="1" x14ac:dyDescent="0.3">
      <c r="A4" s="74" t="s">
        <v>84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4" t="s">
        <v>85</v>
      </c>
      <c r="M4" s="71"/>
      <c r="N4" s="71"/>
      <c r="O4" s="71"/>
    </row>
    <row r="5" spans="1:15" ht="66" x14ac:dyDescent="0.25">
      <c r="A5" s="101"/>
      <c r="B5" s="102"/>
      <c r="C5" s="93" t="s">
        <v>120</v>
      </c>
      <c r="D5" s="130" t="s">
        <v>121</v>
      </c>
      <c r="E5" s="94" t="s">
        <v>93</v>
      </c>
      <c r="F5" s="94" t="s">
        <v>122</v>
      </c>
      <c r="G5" s="94" t="s">
        <v>132</v>
      </c>
      <c r="H5" s="94" t="s">
        <v>106</v>
      </c>
      <c r="I5" s="94" t="s">
        <v>127</v>
      </c>
      <c r="J5" s="95" t="s">
        <v>94</v>
      </c>
      <c r="K5" s="76"/>
      <c r="L5" s="93" t="s">
        <v>90</v>
      </c>
      <c r="M5" s="94" t="s">
        <v>91</v>
      </c>
      <c r="N5" s="94" t="s">
        <v>131</v>
      </c>
      <c r="O5" s="95" t="s">
        <v>92</v>
      </c>
    </row>
    <row r="6" spans="1:15" x14ac:dyDescent="0.25">
      <c r="A6" s="143">
        <v>1</v>
      </c>
      <c r="B6" s="118" t="s">
        <v>129</v>
      </c>
      <c r="C6" s="399">
        <f>'tab 9.a'!H91</f>
        <v>731.37</v>
      </c>
      <c r="D6" s="131"/>
      <c r="E6" s="404">
        <f>-C6-G6+L6+M6</f>
        <v>-68.15300000000002</v>
      </c>
      <c r="F6" s="77"/>
      <c r="G6" s="404">
        <f>'tab 9.a'!N91</f>
        <v>182</v>
      </c>
      <c r="H6" s="75"/>
      <c r="I6" s="75"/>
      <c r="J6" s="96"/>
      <c r="K6" s="71"/>
      <c r="L6" s="399">
        <v>0</v>
      </c>
      <c r="M6" s="408">
        <v>845.21699999999998</v>
      </c>
      <c r="N6" s="255"/>
      <c r="O6" s="257"/>
    </row>
    <row r="7" spans="1:15" x14ac:dyDescent="0.25">
      <c r="A7" s="144">
        <v>2</v>
      </c>
      <c r="B7" s="118" t="s">
        <v>160</v>
      </c>
      <c r="C7" s="400">
        <f>'tab 9.a'!I91</f>
        <v>4500</v>
      </c>
      <c r="D7" s="254"/>
      <c r="E7" s="404">
        <f>-C7</f>
        <v>-4500</v>
      </c>
      <c r="F7" s="77"/>
      <c r="G7" s="404"/>
      <c r="H7" s="75"/>
      <c r="I7" s="75"/>
      <c r="J7" s="96"/>
      <c r="K7" s="71"/>
      <c r="L7" s="399"/>
      <c r="M7" s="255"/>
      <c r="N7" s="255"/>
      <c r="O7" s="257"/>
    </row>
    <row r="8" spans="1:15" x14ac:dyDescent="0.25">
      <c r="A8" s="144">
        <v>3</v>
      </c>
      <c r="B8" s="118" t="s">
        <v>159</v>
      </c>
      <c r="C8" s="400">
        <f>'tab 9.a'!J91</f>
        <v>1137.6999999999998</v>
      </c>
      <c r="D8" s="254"/>
      <c r="E8" s="404">
        <f>-C8</f>
        <v>-1137.6999999999998</v>
      </c>
      <c r="F8" s="77"/>
      <c r="G8" s="404"/>
      <c r="H8" s="75"/>
      <c r="I8" s="75"/>
      <c r="J8" s="96"/>
      <c r="K8" s="71"/>
      <c r="L8" s="399"/>
      <c r="M8" s="255"/>
      <c r="N8" s="255"/>
      <c r="O8" s="257"/>
    </row>
    <row r="9" spans="1:15" x14ac:dyDescent="0.25">
      <c r="A9" s="144">
        <v>4</v>
      </c>
      <c r="B9" s="118" t="s">
        <v>161</v>
      </c>
      <c r="C9" s="400">
        <f>'tab 9.a'!K91</f>
        <v>7500</v>
      </c>
      <c r="D9" s="254"/>
      <c r="E9" s="404"/>
      <c r="F9" s="77"/>
      <c r="G9" s="404"/>
      <c r="H9" s="75"/>
      <c r="I9" s="75"/>
      <c r="J9" s="96"/>
      <c r="K9" s="71"/>
      <c r="L9" s="399"/>
      <c r="M9" s="255"/>
      <c r="N9" s="255">
        <v>7500</v>
      </c>
      <c r="O9" s="257"/>
    </row>
    <row r="10" spans="1:15" x14ac:dyDescent="0.25">
      <c r="A10" s="144">
        <v>5</v>
      </c>
      <c r="B10" s="103" t="s">
        <v>170</v>
      </c>
      <c r="C10" s="401">
        <f>'tab 9.a'!L91+'tab 9.a'!M91</f>
        <v>10.82</v>
      </c>
      <c r="D10" s="132"/>
      <c r="E10" s="276">
        <f>L10-C10</f>
        <v>0</v>
      </c>
      <c r="F10" s="79"/>
      <c r="G10" s="404"/>
      <c r="H10" s="77"/>
      <c r="I10" s="77"/>
      <c r="J10" s="97"/>
      <c r="K10" s="78"/>
      <c r="L10" s="399">
        <f>'tab 9.a'!O91+'tab 9.a'!P91</f>
        <v>10.82</v>
      </c>
      <c r="M10" s="255"/>
      <c r="N10" s="255"/>
      <c r="O10" s="257"/>
    </row>
    <row r="11" spans="1:15" x14ac:dyDescent="0.25">
      <c r="A11" s="144">
        <v>6</v>
      </c>
      <c r="B11" s="103" t="s">
        <v>151</v>
      </c>
      <c r="C11" s="402"/>
      <c r="D11" s="133"/>
      <c r="E11" s="276"/>
      <c r="F11" s="134"/>
      <c r="G11" s="404"/>
      <c r="H11" s="77"/>
      <c r="I11" s="77"/>
      <c r="J11" s="97"/>
      <c r="K11" s="78"/>
      <c r="L11" s="399"/>
      <c r="M11" s="255"/>
      <c r="N11" s="255"/>
      <c r="O11" s="257"/>
    </row>
    <row r="12" spans="1:15" x14ac:dyDescent="0.25">
      <c r="A12" s="144">
        <v>7</v>
      </c>
      <c r="B12" s="103" t="s">
        <v>118</v>
      </c>
      <c r="C12" s="399">
        <v>0</v>
      </c>
      <c r="D12" s="131"/>
      <c r="E12" s="276"/>
      <c r="F12" s="79"/>
      <c r="G12" s="276"/>
      <c r="H12" s="79"/>
      <c r="I12" s="79"/>
      <c r="J12" s="121"/>
      <c r="K12" s="122"/>
      <c r="L12" s="406"/>
      <c r="M12" s="255"/>
      <c r="N12" s="256"/>
      <c r="O12" s="257"/>
    </row>
    <row r="13" spans="1:15" ht="13.8" thickBot="1" x14ac:dyDescent="0.3">
      <c r="A13" s="104"/>
      <c r="B13" s="105" t="s">
        <v>86</v>
      </c>
      <c r="C13" s="403">
        <f t="shared" ref="C13:J13" si="0">SUM(C6:C12)</f>
        <v>13879.89</v>
      </c>
      <c r="D13" s="98">
        <f t="shared" si="0"/>
        <v>0</v>
      </c>
      <c r="E13" s="405">
        <f t="shared" si="0"/>
        <v>-5705.8530000000001</v>
      </c>
      <c r="F13" s="98">
        <f t="shared" si="0"/>
        <v>0</v>
      </c>
      <c r="G13" s="405">
        <f t="shared" si="0"/>
        <v>182</v>
      </c>
      <c r="H13" s="98">
        <f t="shared" si="0"/>
        <v>0</v>
      </c>
      <c r="I13" s="98">
        <f t="shared" si="0"/>
        <v>0</v>
      </c>
      <c r="J13" s="99">
        <f t="shared" si="0"/>
        <v>0</v>
      </c>
      <c r="K13" s="71"/>
      <c r="L13" s="403">
        <f>SUM(L6:L12)</f>
        <v>10.82</v>
      </c>
      <c r="M13" s="100">
        <f>SUM(M6:M12)</f>
        <v>845.21699999999998</v>
      </c>
      <c r="N13" s="98">
        <f>SUM(N6:N12)</f>
        <v>7500</v>
      </c>
      <c r="O13" s="99">
        <f>SUM(O6:O12)</f>
        <v>0</v>
      </c>
    </row>
    <row r="14" spans="1:15" x14ac:dyDescent="0.25">
      <c r="A14" s="71"/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</row>
    <row r="15" spans="1:15" x14ac:dyDescent="0.25">
      <c r="A15" s="71"/>
      <c r="B15" s="80" t="s">
        <v>87</v>
      </c>
      <c r="C15" s="71"/>
      <c r="D15" s="71"/>
      <c r="E15" s="71"/>
      <c r="F15" s="71"/>
      <c r="G15" s="81" t="s">
        <v>88</v>
      </c>
      <c r="H15" s="81"/>
      <c r="I15" s="83">
        <f>SUM(C13:J13)</f>
        <v>8356.0370000000003</v>
      </c>
      <c r="J15" s="82" t="s">
        <v>89</v>
      </c>
      <c r="K15" s="71"/>
      <c r="L15" s="71"/>
      <c r="M15" s="81" t="s">
        <v>97</v>
      </c>
      <c r="N15" s="83">
        <f>SUM(L13:O13)</f>
        <v>8356.0370000000003</v>
      </c>
      <c r="O15" s="82" t="s">
        <v>89</v>
      </c>
    </row>
    <row r="16" spans="1:15" x14ac:dyDescent="0.25">
      <c r="E16" s="71"/>
      <c r="F16" s="71"/>
      <c r="G16" s="81"/>
      <c r="I16" s="8"/>
      <c r="J16" s="82"/>
    </row>
    <row r="17" spans="2:10" x14ac:dyDescent="0.25">
      <c r="I17" s="92"/>
      <c r="J17" s="82"/>
    </row>
    <row r="19" spans="2:10" x14ac:dyDescent="0.25">
      <c r="B19" s="41" t="s">
        <v>99</v>
      </c>
    </row>
    <row r="20" spans="2:10" x14ac:dyDescent="0.25">
      <c r="B20" t="s">
        <v>100</v>
      </c>
      <c r="E20" s="407">
        <f>C13</f>
        <v>13879.89</v>
      </c>
      <c r="F20" s="90" t="s">
        <v>89</v>
      </c>
    </row>
    <row r="21" spans="2:10" x14ac:dyDescent="0.25">
      <c r="B21" t="s">
        <v>123</v>
      </c>
      <c r="E21" s="407">
        <f>D13</f>
        <v>0</v>
      </c>
      <c r="F21" s="90" t="s">
        <v>89</v>
      </c>
    </row>
    <row r="22" spans="2:10" x14ac:dyDescent="0.25">
      <c r="B22" t="s">
        <v>101</v>
      </c>
      <c r="E22" s="407">
        <f>G13</f>
        <v>182</v>
      </c>
      <c r="F22" s="90" t="s">
        <v>89</v>
      </c>
    </row>
    <row r="23" spans="2:10" x14ac:dyDescent="0.25">
      <c r="B23" t="s">
        <v>102</v>
      </c>
      <c r="E23" s="407">
        <f>E13</f>
        <v>-5705.8530000000001</v>
      </c>
      <c r="F23" s="90" t="s">
        <v>89</v>
      </c>
    </row>
    <row r="24" spans="2:10" x14ac:dyDescent="0.25">
      <c r="B24" t="s">
        <v>124</v>
      </c>
      <c r="E24" s="407">
        <f>F13</f>
        <v>0</v>
      </c>
      <c r="F24" s="90" t="s">
        <v>89</v>
      </c>
    </row>
    <row r="25" spans="2:10" x14ac:dyDescent="0.25">
      <c r="B25" t="s">
        <v>108</v>
      </c>
      <c r="E25" s="407">
        <f>I13</f>
        <v>0</v>
      </c>
      <c r="F25" s="90" t="s">
        <v>89</v>
      </c>
    </row>
    <row r="26" spans="2:10" ht="3.75" customHeight="1" x14ac:dyDescent="0.25">
      <c r="E26" s="407"/>
      <c r="F26" s="90"/>
    </row>
    <row r="27" spans="2:10" x14ac:dyDescent="0.25">
      <c r="B27" t="s">
        <v>104</v>
      </c>
      <c r="E27" s="407">
        <f>L13</f>
        <v>10.82</v>
      </c>
      <c r="F27" s="90" t="s">
        <v>89</v>
      </c>
    </row>
    <row r="28" spans="2:10" x14ac:dyDescent="0.25">
      <c r="B28" s="91" t="s">
        <v>103</v>
      </c>
      <c r="E28" s="407">
        <f>M13</f>
        <v>845.21699999999998</v>
      </c>
      <c r="F28" s="90" t="s">
        <v>89</v>
      </c>
    </row>
    <row r="29" spans="2:10" x14ac:dyDescent="0.25">
      <c r="B29" s="91" t="s">
        <v>172</v>
      </c>
      <c r="E29" s="407">
        <f>N13</f>
        <v>7500</v>
      </c>
      <c r="F29" s="90" t="s">
        <v>89</v>
      </c>
    </row>
    <row r="30" spans="2:10" x14ac:dyDescent="0.25">
      <c r="B30" s="91" t="s">
        <v>105</v>
      </c>
      <c r="E30" s="407">
        <f>O13</f>
        <v>0</v>
      </c>
      <c r="F30" s="90" t="s">
        <v>89</v>
      </c>
    </row>
    <row r="32" spans="2:10" x14ac:dyDescent="0.25">
      <c r="B32" s="41"/>
      <c r="E32" s="8"/>
      <c r="F32" s="8"/>
    </row>
    <row r="33" spans="2:2" x14ac:dyDescent="0.25">
      <c r="B33" s="126"/>
    </row>
  </sheetData>
  <customSheetViews>
    <customSheetView guid="{24E343BE-6475-4DFC-A035-88068E1F7AAE}" fitToPage="1">
      <selection activeCell="A9" sqref="A9:IV9"/>
      <pageMargins left="0.78740157480314965" right="0.78740157480314965" top="0.98425196850393704" bottom="0.98425196850393704" header="0.51181102362204722" footer="0.51181102362204722"/>
      <pageSetup paperSize="9" scale="94" orientation="landscape" r:id="rId1"/>
      <headerFooter alignWithMargins="0"/>
    </customSheetView>
    <customSheetView guid="{D56FB371-41B9-46B0-A0C3-AE1F6740A43D}" fitToPage="1">
      <selection activeCell="I14" sqref="I14"/>
      <pageMargins left="0.78740157480314965" right="0.78740157480314965" top="0.98425196850393704" bottom="0.98425196850393704" header="0.51181102362204722" footer="0.51181102362204722"/>
      <pageSetup paperSize="9" scale="94" orientation="landscape" r:id="rId2"/>
      <headerFooter alignWithMargins="0"/>
    </customSheetView>
    <customSheetView guid="{F3CEFDCD-FA76-4B28-AAC0-A7F9D6E44520}" fitToPage="1">
      <selection activeCell="A9" sqref="A9:IV9"/>
      <pageMargins left="0.78740157480314965" right="0.78740157480314965" top="0.98425196850393704" bottom="0.98425196850393704" header="0.51181102362204722" footer="0.51181102362204722"/>
      <pageSetup paperSize="9" scale="94" orientation="landscape" r:id="rId3"/>
      <headerFooter alignWithMargins="0"/>
    </customSheetView>
    <customSheetView guid="{992B6360-347F-42DD-98C7-E7494B3AC403}" fitToPage="1">
      <selection activeCell="P21" sqref="P21:Q21"/>
      <pageMargins left="0.78740157480314965" right="0.78740157480314965" top="0.98425196850393704" bottom="0.98425196850393704" header="0.51181102362204722" footer="0.51181102362204722"/>
      <pageSetup paperSize="9" scale="91" orientation="landscape" r:id="rId4"/>
      <headerFooter alignWithMargins="0"/>
    </customSheetView>
    <customSheetView guid="{D1BD7680-CE1B-4A0E-B95F-075FF30C01C9}" fitToPage="1" topLeftCell="A4">
      <selection activeCell="A17" sqref="A17"/>
      <pageMargins left="0.78740157480314965" right="0.78740157480314965" top="0.98425196850393704" bottom="0.98425196850393704" header="0.51181102362204722" footer="0.51181102362204722"/>
      <pageSetup paperSize="9" orientation="landscape" r:id="rId5"/>
      <headerFooter alignWithMargins="0"/>
    </customSheetView>
    <customSheetView guid="{ACF71A97-EE87-4AFC-B84D-3B7E10B148F5}" fitToPage="1">
      <selection activeCell="G26" sqref="G26"/>
      <pageMargins left="0.78740157480314965" right="0.78740157480314965" top="0.98425196850393704" bottom="0.98425196850393704" header="0.51181102362204722" footer="0.51181102362204722"/>
      <pageSetup paperSize="9" scale="95" orientation="landscape" r:id="rId6"/>
      <headerFooter alignWithMargins="0"/>
    </customSheetView>
    <customSheetView guid="{0FAFF8C9-50E2-44CF-944C-D872E8358D5A}" fitToPage="1">
      <pane xSplit="2" ySplit="5" topLeftCell="C6" activePane="bottomRight" state="frozen"/>
      <selection pane="bottomRight" activeCell="L11" sqref="L11"/>
      <pageMargins left="0.78740157480314965" right="0.78740157480314965" top="0.98425196850393704" bottom="0.98425196850393704" header="0.51181102362204722" footer="0.51181102362204722"/>
      <pageSetup paperSize="9" scale="91" orientation="landscape" r:id="rId7"/>
      <headerFooter alignWithMargins="0"/>
    </customSheetView>
    <customSheetView guid="{CC5EE6CD-5DE9-4027-9522-9A7CBE0C943A}" fitToPage="1">
      <selection activeCell="B18" sqref="B18"/>
      <pageMargins left="0.78740157480314965" right="0.78740157480314965" top="0.98425196850393704" bottom="0.98425196850393704" header="0.51181102362204722" footer="0.51181102362204722"/>
      <pageSetup paperSize="9" scale="91" orientation="landscape" r:id="rId8"/>
      <headerFooter alignWithMargins="0"/>
    </customSheetView>
    <customSheetView guid="{D17E001A-B903-4590-844A-C8606687303A}" fitToPage="1">
      <selection activeCell="G26" sqref="G26"/>
      <pageMargins left="0.78740157480314965" right="0.78740157480314965" top="0.98425196850393704" bottom="0.98425196850393704" header="0.51181102362204722" footer="0.51181102362204722"/>
      <pageSetup paperSize="9" scale="91" orientation="landscape" r:id="rId9"/>
      <headerFooter alignWithMargins="0"/>
    </customSheetView>
    <customSheetView guid="{975C902A-2060-414E-82B8-24EC1355595F}" showPageBreaks="1" fitToPage="1">
      <selection activeCell="G26" sqref="G26"/>
      <pageMargins left="0.78740157480314965" right="0.78740157480314965" top="0.98425196850393704" bottom="0.98425196850393704" header="0.51181102362204722" footer="0.51181102362204722"/>
      <pageSetup paperSize="9" scale="95" orientation="landscape" r:id="rId10"/>
      <headerFooter alignWithMargins="0"/>
    </customSheetView>
    <customSheetView guid="{1FFED687-339C-4EF1-B1F5-757D28D26711}" fitToPage="1">
      <selection activeCell="T17" sqref="T17"/>
      <pageMargins left="0.78740157480314965" right="0.78740157480314965" top="0.98425196850393704" bottom="0.98425196850393704" header="0.51181102362204722" footer="0.51181102362204722"/>
      <pageSetup paperSize="9" orientation="landscape" r:id="rId11"/>
      <headerFooter alignWithMargins="0"/>
    </customSheetView>
    <customSheetView guid="{BF004435-55F1-4A1C-8912-4D39C852A64E}" fitToPage="1">
      <selection activeCell="T17" sqref="T17"/>
      <pageMargins left="0.78740157480314965" right="0.78740157480314965" top="0.98425196850393704" bottom="0.98425196850393704" header="0.51181102362204722" footer="0.51181102362204722"/>
      <pageSetup paperSize="9" orientation="landscape" r:id="rId12"/>
      <headerFooter alignWithMargins="0"/>
    </customSheetView>
    <customSheetView guid="{ED3294AD-8919-46C2-AB41-53CCCFF2CEBA}" fitToPage="1">
      <selection activeCell="L6" sqref="L6"/>
      <pageMargins left="0.78740157480314965" right="0.78740157480314965" top="0.98425196850393704" bottom="0.98425196850393704" header="0.51181102362204722" footer="0.51181102362204722"/>
      <pageSetup paperSize="9" orientation="landscape" r:id="rId13"/>
      <headerFooter alignWithMargins="0"/>
    </customSheetView>
    <customSheetView guid="{6184AB1A-1719-4DB8-9B59-704089391F4F}" showPageBreaks="1" fitToPage="1">
      <selection activeCell="A9" sqref="A9:IV9"/>
      <pageMargins left="0.78740157480314965" right="0.78740157480314965" top="0.98425196850393704" bottom="0.98425196850393704" header="0.51181102362204722" footer="0.51181102362204722"/>
      <pageSetup paperSize="9" scale="94" orientation="landscape" r:id="rId14"/>
      <headerFooter alignWithMargins="0"/>
    </customSheetView>
    <customSheetView guid="{2A5B85DD-D768-4B3F-91C4-DB01EC7FA8D7}" fitToPage="1">
      <selection activeCell="A9" sqref="A9:IV9"/>
      <pageMargins left="0.78740157480314965" right="0.78740157480314965" top="0.98425196850393704" bottom="0.98425196850393704" header="0.51181102362204722" footer="0.51181102362204722"/>
      <pageSetup paperSize="9" scale="94" orientation="landscape" r:id="rId15"/>
      <headerFooter alignWithMargins="0"/>
    </customSheetView>
    <customSheetView guid="{90A1B840-5B32-410F-9F81-10D87FDB5527}" fitToPage="1">
      <selection activeCell="A9" sqref="A9:IV9"/>
      <pageMargins left="0.78740157480314965" right="0.78740157480314965" top="0.98425196850393704" bottom="0.98425196850393704" header="0.51181102362204722" footer="0.51181102362204722"/>
      <pageSetup paperSize="9" scale="94" orientation="landscape" r:id="rId16"/>
      <headerFooter alignWithMargins="0"/>
    </customSheetView>
    <customSheetView guid="{356696C9-AFB8-447E-AD04-51A9246A94B9}" scale="80" fitToPage="1">
      <pane xSplit="2" ySplit="5" topLeftCell="C6" activePane="bottomRight" state="frozen"/>
      <selection pane="bottomRight" activeCell="E8" sqref="E8"/>
      <pageMargins left="0.78740157480314965" right="0.78740157480314965" top="0.98425196850393704" bottom="0.98425196850393704" header="0.51181102362204722" footer="0.51181102362204722"/>
      <pageSetup paperSize="9" scale="95" orientation="landscape" r:id="rId17"/>
      <headerFooter alignWithMargins="0"/>
    </customSheetView>
  </customSheetViews>
  <pageMargins left="0.78740157480314965" right="0.78740157480314965" top="0.98425196850393704" bottom="0.98425196850393704" header="0.51181102362204722" footer="0.51181102362204722"/>
  <pageSetup paperSize="9" scale="91" orientation="landscape" r:id="rId18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zoomScale="90" zoomScaleNormal="90" workbookViewId="0">
      <selection activeCell="N27" sqref="N27"/>
    </sheetView>
  </sheetViews>
  <sheetFormatPr defaultColWidth="9.109375" defaultRowHeight="13.2" x14ac:dyDescent="0.25"/>
  <cols>
    <col min="1" max="1" width="4.88671875" style="19" customWidth="1"/>
    <col min="2" max="2" width="28.109375" style="19" customWidth="1"/>
    <col min="3" max="11" width="8.6640625" style="19" customWidth="1"/>
    <col min="12" max="16384" width="9.109375" style="19"/>
  </cols>
  <sheetData>
    <row r="1" spans="1:13" x14ac:dyDescent="0.25">
      <c r="A1" s="49"/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1"/>
    </row>
    <row r="2" spans="1:13" x14ac:dyDescent="0.25">
      <c r="A2" s="51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2"/>
    </row>
    <row r="3" spans="1:13" x14ac:dyDescent="0.2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</row>
    <row r="4" spans="1:13" ht="13.8" x14ac:dyDescent="0.25">
      <c r="A4" s="53"/>
      <c r="B4" s="50"/>
      <c r="C4" s="50"/>
      <c r="D4" s="50"/>
      <c r="E4" s="50"/>
      <c r="F4" s="50"/>
      <c r="G4" s="50"/>
      <c r="H4" s="50"/>
      <c r="I4" s="50"/>
      <c r="J4" s="53"/>
      <c r="K4" s="50"/>
      <c r="L4" s="50"/>
      <c r="M4" s="50"/>
    </row>
    <row r="5" spans="1:13" x14ac:dyDescent="0.25">
      <c r="A5" s="50"/>
      <c r="B5" s="54"/>
      <c r="C5" s="55"/>
      <c r="D5" s="55"/>
      <c r="E5" s="55"/>
      <c r="F5" s="55"/>
      <c r="G5" s="55"/>
      <c r="H5" s="55"/>
      <c r="I5" s="56"/>
      <c r="J5" s="55"/>
      <c r="K5" s="55"/>
      <c r="L5" s="55"/>
      <c r="M5" s="55"/>
    </row>
    <row r="6" spans="1:13" x14ac:dyDescent="0.25">
      <c r="A6" s="50"/>
      <c r="B6" s="57"/>
      <c r="C6" s="58"/>
      <c r="D6" s="58"/>
      <c r="E6" s="50"/>
      <c r="F6" s="50"/>
      <c r="G6" s="50"/>
      <c r="H6" s="50"/>
      <c r="I6" s="50"/>
      <c r="J6" s="50"/>
      <c r="K6" s="50"/>
      <c r="L6" s="50"/>
      <c r="M6" s="50"/>
    </row>
    <row r="7" spans="1:13" x14ac:dyDescent="0.25">
      <c r="A7" s="51"/>
      <c r="B7" s="57"/>
      <c r="C7" s="58"/>
      <c r="D7" s="58"/>
      <c r="E7" s="58"/>
      <c r="F7" s="58"/>
      <c r="G7" s="58"/>
      <c r="H7" s="58"/>
      <c r="I7" s="58"/>
      <c r="J7" s="58"/>
      <c r="K7" s="58"/>
      <c r="L7" s="58"/>
      <c r="M7" s="50"/>
    </row>
    <row r="8" spans="1:13" x14ac:dyDescent="0.25">
      <c r="A8" s="51"/>
      <c r="B8" s="57"/>
      <c r="C8" s="58"/>
      <c r="D8" s="58"/>
      <c r="E8" s="58"/>
      <c r="F8" s="58"/>
      <c r="G8" s="58"/>
      <c r="H8" s="58"/>
      <c r="I8" s="58"/>
      <c r="J8" s="58"/>
      <c r="K8" s="58"/>
      <c r="L8" s="58"/>
      <c r="M8" s="50"/>
    </row>
    <row r="9" spans="1:13" x14ac:dyDescent="0.25">
      <c r="A9" s="50"/>
      <c r="B9" s="57"/>
      <c r="C9" s="59"/>
      <c r="D9" s="58"/>
      <c r="E9" s="58"/>
      <c r="F9" s="58"/>
      <c r="G9" s="58"/>
      <c r="H9" s="58"/>
      <c r="I9" s="58"/>
      <c r="J9" s="58"/>
      <c r="K9" s="58"/>
      <c r="L9" s="58"/>
      <c r="M9" s="50"/>
    </row>
    <row r="10" spans="1:13" x14ac:dyDescent="0.25">
      <c r="A10" s="51"/>
      <c r="B10" s="57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0"/>
    </row>
    <row r="11" spans="1:13" x14ac:dyDescent="0.25">
      <c r="A11" s="51"/>
      <c r="B11" s="57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0"/>
    </row>
    <row r="12" spans="1:13" x14ac:dyDescent="0.25">
      <c r="A12" s="50"/>
      <c r="B12" s="57"/>
      <c r="C12" s="58"/>
      <c r="D12" s="58"/>
      <c r="E12" s="50"/>
      <c r="F12" s="58"/>
      <c r="G12" s="50"/>
      <c r="H12" s="50"/>
      <c r="I12" s="50"/>
      <c r="J12" s="58"/>
      <c r="K12" s="50"/>
      <c r="L12" s="58"/>
      <c r="M12" s="50"/>
    </row>
    <row r="13" spans="1:13" x14ac:dyDescent="0.25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</row>
    <row r="14" spans="1:13" x14ac:dyDescent="0.25">
      <c r="A14" s="50"/>
      <c r="B14" s="38"/>
      <c r="C14" s="50"/>
      <c r="D14" s="50"/>
      <c r="E14" s="38"/>
      <c r="F14" s="39"/>
      <c r="G14" s="49"/>
      <c r="H14" s="57"/>
      <c r="I14" s="50"/>
      <c r="J14" s="50"/>
      <c r="K14" s="39"/>
      <c r="L14" s="49"/>
      <c r="M14" s="57"/>
    </row>
    <row r="15" spans="1:13" x14ac:dyDescent="0.25">
      <c r="F15" s="39"/>
      <c r="G15" s="6"/>
      <c r="H15" s="57"/>
    </row>
    <row r="16" spans="1:13" x14ac:dyDescent="0.25">
      <c r="F16" s="42"/>
      <c r="G16" s="60"/>
      <c r="H16" s="57"/>
    </row>
  </sheetData>
  <customSheetViews>
    <customSheetView guid="{24E343BE-6475-4DFC-A035-88068E1F7AAE}">
      <selection activeCell="N27" sqref="N27"/>
      <pageMargins left="0.78740157499999996" right="0.78740157499999996" top="0.984251969" bottom="0.984251969" header="0.4921259845" footer="0.4921259845"/>
      <pageSetup paperSize="9" orientation="portrait" r:id="rId1"/>
      <headerFooter alignWithMargins="0"/>
    </customSheetView>
    <customSheetView guid="{D56FB371-41B9-46B0-A0C3-AE1F6740A43D}">
      <selection activeCell="N27" sqref="N27"/>
      <pageMargins left="0.78740157499999996" right="0.78740157499999996" top="0.984251969" bottom="0.984251969" header="0.4921259845" footer="0.4921259845"/>
      <pageSetup paperSize="9" orientation="portrait" r:id="rId2"/>
      <headerFooter alignWithMargins="0"/>
    </customSheetView>
    <customSheetView guid="{F3CEFDCD-FA76-4B28-AAC0-A7F9D6E44520}">
      <selection activeCell="N27" sqref="N27"/>
      <pageMargins left="0.78740157499999996" right="0.78740157499999996" top="0.984251969" bottom="0.984251969" header="0.4921259845" footer="0.4921259845"/>
      <pageSetup paperSize="9" orientation="portrait" r:id="rId3"/>
      <headerFooter alignWithMargins="0"/>
    </customSheetView>
    <customSheetView guid="{992B6360-347F-42DD-98C7-E7494B3AC403}" scale="90">
      <selection activeCell="A11" sqref="A11"/>
      <pageMargins left="0.78740157499999996" right="0.78740157499999996" top="0.984251969" bottom="0.984251969" header="0.4921259845" footer="0.4921259845"/>
      <pageSetup paperSize="9" orientation="portrait" verticalDpi="0" r:id="rId4"/>
      <headerFooter alignWithMargins="0"/>
    </customSheetView>
    <customSheetView guid="{D1BD7680-CE1B-4A0E-B95F-075FF30C01C9}">
      <selection activeCell="N27" sqref="N27"/>
      <pageMargins left="0.78740157499999996" right="0.78740157499999996" top="0.984251969" bottom="0.984251969" header="0.4921259845" footer="0.4921259845"/>
      <pageSetup paperSize="9" orientation="portrait" r:id="rId5"/>
      <headerFooter alignWithMargins="0"/>
    </customSheetView>
    <customSheetView guid="{ACF71A97-EE87-4AFC-B84D-3B7E10B148F5}" scale="90">
      <selection activeCell="N27" sqref="N27"/>
      <pageMargins left="0.78740157499999996" right="0.78740157499999996" top="0.984251969" bottom="0.984251969" header="0.4921259845" footer="0.4921259845"/>
      <pageSetup paperSize="9" orientation="portrait" r:id="rId6"/>
      <headerFooter alignWithMargins="0"/>
    </customSheetView>
    <customSheetView guid="{0FAFF8C9-50E2-44CF-944C-D872E8358D5A}" scale="90">
      <selection activeCell="A11" sqref="A11"/>
      <pageMargins left="0.78740157499999996" right="0.78740157499999996" top="0.984251969" bottom="0.984251969" header="0.4921259845" footer="0.4921259845"/>
      <pageSetup paperSize="9" orientation="portrait" verticalDpi="0" r:id="rId7"/>
      <headerFooter alignWithMargins="0"/>
    </customSheetView>
    <customSheetView guid="{CC5EE6CD-5DE9-4027-9522-9A7CBE0C943A}">
      <selection activeCell="C41" sqref="C41"/>
      <pageMargins left="0.78740157499999996" right="0.78740157499999996" top="0.984251969" bottom="0.984251969" header="0.4921259845" footer="0.4921259845"/>
      <headerFooter alignWithMargins="0"/>
    </customSheetView>
    <customSheetView guid="{D17E001A-B903-4590-844A-C8606687303A}">
      <selection activeCell="N27" sqref="N27"/>
      <pageMargins left="0.78740157499999996" right="0.78740157499999996" top="0.984251969" bottom="0.984251969" header="0.4921259845" footer="0.4921259845"/>
      <headerFooter alignWithMargins="0"/>
    </customSheetView>
    <customSheetView guid="{42BDDC24-4D53-432F-8B68-1B3EEEA66E18}" showRuler="0">
      <pageMargins left="0.78740157499999996" right="0.78740157499999996" top="0.984251969" bottom="0.984251969" header="0.4921259845" footer="0.4921259845"/>
      <headerFooter alignWithMargins="0"/>
    </customSheetView>
    <customSheetView guid="{F5C326DB-4CBA-4EB9-9C8A-F90CD1E2ABD2}" showPageBreaks="1" showRuler="0">
      <pageMargins left="0.78740157480314965" right="0.78740157480314965" top="0.98425196850393704" bottom="0.98425196850393704" header="0.51181102362204722" footer="0.51181102362204722"/>
      <pageSetup paperSize="9" orientation="landscape" r:id="rId8"/>
      <headerFooter alignWithMargins="0"/>
    </customSheetView>
    <customSheetView guid="{7578D4F8-A85E-41B1-A00F-568DB9331F62}" showRuler="0">
      <pageMargins left="0.78740157499999996" right="0.78740157499999996" top="0.984251969" bottom="0.984251969" header="0.4921259845" footer="0.4921259845"/>
      <headerFooter alignWithMargins="0"/>
    </customSheetView>
    <customSheetView guid="{0D7CC012-4F9B-44D3-B3B0-A2E99A6E95BF}" showPageBreaks="1" showRuler="0">
      <selection activeCell="C11" sqref="C11"/>
      <pageMargins left="0.78740157499999996" right="0.78740157499999996" top="0.984251969" bottom="0.984251969" header="0.4921259845" footer="0.4921259845"/>
      <pageSetup paperSize="9" orientation="landscape" r:id="rId9"/>
      <headerFooter alignWithMargins="0"/>
    </customSheetView>
    <customSheetView guid="{09151233-B869-46CF-BE6B-46F0ED376C02}" showRuler="0">
      <selection activeCell="N27" sqref="N27"/>
      <pageMargins left="0.78740157499999996" right="0.78740157499999996" top="0.984251969" bottom="0.984251969" header="0.4921259845" footer="0.4921259845"/>
      <headerFooter alignWithMargins="0"/>
    </customSheetView>
    <customSheetView guid="{975C902A-2060-414E-82B8-24EC1355595F}" scale="90" showPageBreaks="1">
      <selection activeCell="N27" sqref="N27"/>
      <pageMargins left="0.78740157499999996" right="0.78740157499999996" top="0.984251969" bottom="0.984251969" header="0.4921259845" footer="0.4921259845"/>
      <pageSetup paperSize="9" orientation="portrait" r:id="rId10"/>
      <headerFooter alignWithMargins="0"/>
    </customSheetView>
    <customSheetView guid="{1FFED687-339C-4EF1-B1F5-757D28D26711}">
      <selection activeCell="N27" sqref="N27"/>
      <pageMargins left="0.78740157499999996" right="0.78740157499999996" top="0.984251969" bottom="0.984251969" header="0.4921259845" footer="0.4921259845"/>
      <pageSetup paperSize="9" orientation="portrait" r:id="rId11"/>
      <headerFooter alignWithMargins="0"/>
    </customSheetView>
    <customSheetView guid="{BF004435-55F1-4A1C-8912-4D39C852A64E}">
      <selection activeCell="N27" sqref="N27"/>
      <pageMargins left="0.78740157499999996" right="0.78740157499999996" top="0.984251969" bottom="0.984251969" header="0.4921259845" footer="0.4921259845"/>
      <pageSetup paperSize="9" orientation="portrait" r:id="rId12"/>
      <headerFooter alignWithMargins="0"/>
    </customSheetView>
    <customSheetView guid="{ED3294AD-8919-46C2-AB41-53CCCFF2CEBA}">
      <selection activeCell="N27" sqref="N27"/>
      <pageMargins left="0.78740157499999996" right="0.78740157499999996" top="0.984251969" bottom="0.984251969" header="0.4921259845" footer="0.4921259845"/>
      <pageSetup paperSize="9" orientation="portrait" r:id="rId13"/>
      <headerFooter alignWithMargins="0"/>
    </customSheetView>
    <customSheetView guid="{6184AB1A-1719-4DB8-9B59-704089391F4F}" showPageBreaks="1">
      <selection activeCell="N27" sqref="N27"/>
      <pageMargins left="0.78740157499999996" right="0.78740157499999996" top="0.984251969" bottom="0.984251969" header="0.4921259845" footer="0.4921259845"/>
      <pageSetup paperSize="9" orientation="portrait" r:id="rId14"/>
      <headerFooter alignWithMargins="0"/>
    </customSheetView>
    <customSheetView guid="{2A5B85DD-D768-4B3F-91C4-DB01EC7FA8D7}">
      <selection activeCell="N27" sqref="N27"/>
      <pageMargins left="0.78740157499999996" right="0.78740157499999996" top="0.984251969" bottom="0.984251969" header="0.4921259845" footer="0.4921259845"/>
      <pageSetup paperSize="9" orientation="portrait" r:id="rId15"/>
      <headerFooter alignWithMargins="0"/>
    </customSheetView>
    <customSheetView guid="{90A1B840-5B32-410F-9F81-10D87FDB5527}">
      <selection activeCell="N27" sqref="N27"/>
      <pageMargins left="0.78740157499999996" right="0.78740157499999996" top="0.984251969" bottom="0.984251969" header="0.4921259845" footer="0.4921259845"/>
      <pageSetup paperSize="9" orientation="portrait" r:id="rId16"/>
      <headerFooter alignWithMargins="0"/>
    </customSheetView>
    <customSheetView guid="{356696C9-AFB8-447E-AD04-51A9246A94B9}" scale="90">
      <selection activeCell="N27" sqref="N27"/>
      <pageMargins left="0.78740157499999996" right="0.78740157499999996" top="0.984251969" bottom="0.984251969" header="0.4921259845" footer="0.4921259845"/>
      <pageSetup paperSize="9" orientation="portrait" verticalDpi="0" r:id="rId17"/>
      <headerFooter alignWithMargins="0"/>
    </customSheetView>
  </customSheetViews>
  <phoneticPr fontId="0" type="noConversion"/>
  <pageMargins left="0.78740157499999996" right="0.78740157499999996" top="0.984251969" bottom="0.984251969" header="0.4921259845" footer="0.4921259845"/>
  <pageSetup paperSize="9" orientation="portrait" verticalDpi="0" r:id="rId18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tab 9.a</vt:lpstr>
      <vt:lpstr>tab 9.b</vt:lpstr>
      <vt:lpstr>list1</vt:lpstr>
      <vt:lpstr>'tab 9.a'!Názvy_tisku</vt:lpstr>
      <vt:lpstr>'tab 9.a'!Oblast_tisku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Klimešová Michaela</cp:lastModifiedBy>
  <cp:lastPrinted>2017-10-04T13:37:06Z</cp:lastPrinted>
  <dcterms:created xsi:type="dcterms:W3CDTF">1997-01-24T11:07:25Z</dcterms:created>
  <dcterms:modified xsi:type="dcterms:W3CDTF">2017-10-24T06:17:21Z</dcterms:modified>
</cp:coreProperties>
</file>